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GREAT/"/>
    </mc:Choice>
  </mc:AlternateContent>
  <xr:revisionPtr revIDLastSave="21" documentId="13_ncr:1_{9C334795-11BC-4225-8DE6-12261517B1B3}" xr6:coauthVersionLast="47" xr6:coauthVersionMax="47" xr10:uidLastSave="{432E57A5-794E-42F1-92C9-637FC8600115}"/>
  <bookViews>
    <workbookView xWindow="-108" yWindow="-108" windowWidth="23256" windowHeight="12456" xr2:uid="{00000000-000D-0000-FFFF-FFFF00000000}"/>
  </bookViews>
  <sheets>
    <sheet name="Intro" sheetId="6" r:id="rId1"/>
    <sheet name="Data" sheetId="1" r:id="rId2"/>
    <sheet name="Performance" sheetId="4" r:id="rId3"/>
    <sheet name="Assessment" sheetId="7" r:id="rId4"/>
    <sheet name="Grading" sheetId="2" r:id="rId5"/>
  </sheets>
  <definedNames>
    <definedName name="_xlnm._FilterDatabase" localSheetId="1" hidden="1">Data!$K$4:$P$4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7" l="1" a="1"/>
  <c r="E19" i="7" s="1"/>
  <c r="G19" i="7" s="1"/>
  <c r="K101" i="4" l="1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H14" i="4"/>
  <c r="P6" i="4" s="1"/>
  <c r="G14" i="4"/>
  <c r="O6" i="4" s="1"/>
  <c r="F14" i="4"/>
  <c r="N6" i="4" s="1"/>
  <c r="E14" i="4"/>
  <c r="M6" i="4" s="1"/>
  <c r="D14" i="4"/>
  <c r="L6" i="4" s="1"/>
  <c r="P4" i="1"/>
  <c r="O4" i="1"/>
  <c r="N4" i="1"/>
  <c r="M4" i="1"/>
  <c r="L4" i="1"/>
  <c r="B19" i="7"/>
  <c r="D6" i="4" l="1"/>
  <c r="E6" i="4"/>
  <c r="F6" i="4"/>
  <c r="G6" i="4"/>
  <c r="D22" i="4"/>
  <c r="E22" i="4"/>
  <c r="F22" i="4"/>
  <c r="G22" i="4"/>
  <c r="H22" i="4"/>
  <c r="H6" i="4"/>
  <c r="B18" i="7"/>
  <c r="B17" i="7"/>
  <c r="B16" i="7"/>
  <c r="B15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O98" i="4" l="1"/>
  <c r="O90" i="4"/>
  <c r="O82" i="4"/>
  <c r="O74" i="4"/>
  <c r="O66" i="4"/>
  <c r="O58" i="4"/>
  <c r="O50" i="4"/>
  <c r="O42" i="4"/>
  <c r="O34" i="4"/>
  <c r="O95" i="4"/>
  <c r="O87" i="4"/>
  <c r="O79" i="4"/>
  <c r="O71" i="4"/>
  <c r="O63" i="4"/>
  <c r="O55" i="4"/>
  <c r="O47" i="4"/>
  <c r="O39" i="4"/>
  <c r="O100" i="4"/>
  <c r="O92" i="4"/>
  <c r="O84" i="4"/>
  <c r="O76" i="4"/>
  <c r="O68" i="4"/>
  <c r="O60" i="4"/>
  <c r="O52" i="4"/>
  <c r="O44" i="4"/>
  <c r="O36" i="4"/>
  <c r="O97" i="4"/>
  <c r="O89" i="4"/>
  <c r="O81" i="4"/>
  <c r="O73" i="4"/>
  <c r="O65" i="4"/>
  <c r="O57" i="4"/>
  <c r="O49" i="4"/>
  <c r="O41" i="4"/>
  <c r="O33" i="4"/>
  <c r="O54" i="4"/>
  <c r="O56" i="4"/>
  <c r="O101" i="4"/>
  <c r="O83" i="4"/>
  <c r="O48" i="4"/>
  <c r="O37" i="4"/>
  <c r="O94" i="4"/>
  <c r="O91" i="4"/>
  <c r="O88" i="4"/>
  <c r="O77" i="4"/>
  <c r="O59" i="4"/>
  <c r="O70" i="4"/>
  <c r="O99" i="4"/>
  <c r="O64" i="4"/>
  <c r="O53" i="4"/>
  <c r="O35" i="4"/>
  <c r="O62" i="4"/>
  <c r="O46" i="4"/>
  <c r="O69" i="4"/>
  <c r="O61" i="4"/>
  <c r="O93" i="4"/>
  <c r="O75" i="4"/>
  <c r="O40" i="4"/>
  <c r="O86" i="4"/>
  <c r="O80" i="4"/>
  <c r="O51" i="4"/>
  <c r="O45" i="4"/>
  <c r="O38" i="4"/>
  <c r="O96" i="4"/>
  <c r="O85" i="4"/>
  <c r="O67" i="4"/>
  <c r="O32" i="4"/>
  <c r="O78" i="4"/>
  <c r="O72" i="4"/>
  <c r="O43" i="4"/>
  <c r="N101" i="4"/>
  <c r="N93" i="4"/>
  <c r="N85" i="4"/>
  <c r="N77" i="4"/>
  <c r="N69" i="4"/>
  <c r="N61" i="4"/>
  <c r="N53" i="4"/>
  <c r="N45" i="4"/>
  <c r="N37" i="4"/>
  <c r="N98" i="4"/>
  <c r="N90" i="4"/>
  <c r="N82" i="4"/>
  <c r="N74" i="4"/>
  <c r="N66" i="4"/>
  <c r="N58" i="4"/>
  <c r="N50" i="4"/>
  <c r="N42" i="4"/>
  <c r="N34" i="4"/>
  <c r="N41" i="4"/>
  <c r="N95" i="4"/>
  <c r="N87" i="4"/>
  <c r="N79" i="4"/>
  <c r="N71" i="4"/>
  <c r="N63" i="4"/>
  <c r="N55" i="4"/>
  <c r="N47" i="4"/>
  <c r="N39" i="4"/>
  <c r="N89" i="4"/>
  <c r="N73" i="4"/>
  <c r="N57" i="4"/>
  <c r="N100" i="4"/>
  <c r="N92" i="4"/>
  <c r="N84" i="4"/>
  <c r="N76" i="4"/>
  <c r="N68" i="4"/>
  <c r="N60" i="4"/>
  <c r="N52" i="4"/>
  <c r="N44" i="4"/>
  <c r="N36" i="4"/>
  <c r="N97" i="4"/>
  <c r="N65" i="4"/>
  <c r="N33" i="4"/>
  <c r="N81" i="4"/>
  <c r="N49" i="4"/>
  <c r="N99" i="4"/>
  <c r="N91" i="4"/>
  <c r="N83" i="4"/>
  <c r="N75" i="4"/>
  <c r="N67" i="4"/>
  <c r="N59" i="4"/>
  <c r="N51" i="4"/>
  <c r="N43" i="4"/>
  <c r="N35" i="4"/>
  <c r="N72" i="4"/>
  <c r="N54" i="4"/>
  <c r="N80" i="4"/>
  <c r="N48" i="4"/>
  <c r="N94" i="4"/>
  <c r="N88" i="4"/>
  <c r="N70" i="4"/>
  <c r="N64" i="4"/>
  <c r="N62" i="4"/>
  <c r="N46" i="4"/>
  <c r="N40" i="4"/>
  <c r="N86" i="4"/>
  <c r="N56" i="4"/>
  <c r="N38" i="4"/>
  <c r="N96" i="4"/>
  <c r="N32" i="4"/>
  <c r="N78" i="4"/>
  <c r="P98" i="4"/>
  <c r="P90" i="4"/>
  <c r="P82" i="4"/>
  <c r="P74" i="4"/>
  <c r="P66" i="4"/>
  <c r="P58" i="4"/>
  <c r="P50" i="4"/>
  <c r="P42" i="4"/>
  <c r="P34" i="4"/>
  <c r="P86" i="4"/>
  <c r="P38" i="4"/>
  <c r="P95" i="4"/>
  <c r="P87" i="4"/>
  <c r="P79" i="4"/>
  <c r="P71" i="4"/>
  <c r="P63" i="4"/>
  <c r="P55" i="4"/>
  <c r="P47" i="4"/>
  <c r="P39" i="4"/>
  <c r="P94" i="4"/>
  <c r="P54" i="4"/>
  <c r="P78" i="4"/>
  <c r="P62" i="4"/>
  <c r="P100" i="4"/>
  <c r="P92" i="4"/>
  <c r="P84" i="4"/>
  <c r="P76" i="4"/>
  <c r="P68" i="4"/>
  <c r="P60" i="4"/>
  <c r="P52" i="4"/>
  <c r="P44" i="4"/>
  <c r="P36" i="4"/>
  <c r="P70" i="4"/>
  <c r="P97" i="4"/>
  <c r="P89" i="4"/>
  <c r="P81" i="4"/>
  <c r="P73" i="4"/>
  <c r="P65" i="4"/>
  <c r="P57" i="4"/>
  <c r="P49" i="4"/>
  <c r="P41" i="4"/>
  <c r="P33" i="4"/>
  <c r="P46" i="4"/>
  <c r="P96" i="4"/>
  <c r="P88" i="4"/>
  <c r="P80" i="4"/>
  <c r="P72" i="4"/>
  <c r="P64" i="4"/>
  <c r="P56" i="4"/>
  <c r="P48" i="4"/>
  <c r="P40" i="4"/>
  <c r="P32" i="4"/>
  <c r="P101" i="4"/>
  <c r="P83" i="4"/>
  <c r="P37" i="4"/>
  <c r="P51" i="4"/>
  <c r="P69" i="4"/>
  <c r="P77" i="4"/>
  <c r="P59" i="4"/>
  <c r="P91" i="4"/>
  <c r="P45" i="4"/>
  <c r="P99" i="4"/>
  <c r="P53" i="4"/>
  <c r="P35" i="4"/>
  <c r="P93" i="4"/>
  <c r="P75" i="4"/>
  <c r="P85" i="4"/>
  <c r="P67" i="4"/>
  <c r="P61" i="4"/>
  <c r="P43" i="4"/>
  <c r="M101" i="4"/>
  <c r="M93" i="4"/>
  <c r="M85" i="4"/>
  <c r="M77" i="4"/>
  <c r="M69" i="4"/>
  <c r="M61" i="4"/>
  <c r="M53" i="4"/>
  <c r="M45" i="4"/>
  <c r="M37" i="4"/>
  <c r="M98" i="4"/>
  <c r="M90" i="4"/>
  <c r="M82" i="4"/>
  <c r="M74" i="4"/>
  <c r="M66" i="4"/>
  <c r="M58" i="4"/>
  <c r="M50" i="4"/>
  <c r="M42" i="4"/>
  <c r="M34" i="4"/>
  <c r="M95" i="4"/>
  <c r="M87" i="4"/>
  <c r="M79" i="4"/>
  <c r="M71" i="4"/>
  <c r="M63" i="4"/>
  <c r="M55" i="4"/>
  <c r="M47" i="4"/>
  <c r="M39" i="4"/>
  <c r="M100" i="4"/>
  <c r="M92" i="4"/>
  <c r="M84" i="4"/>
  <c r="M76" i="4"/>
  <c r="M68" i="4"/>
  <c r="M60" i="4"/>
  <c r="M52" i="4"/>
  <c r="M44" i="4"/>
  <c r="M36" i="4"/>
  <c r="M89" i="4"/>
  <c r="M78" i="4"/>
  <c r="M43" i="4"/>
  <c r="M51" i="4"/>
  <c r="M72" i="4"/>
  <c r="M33" i="4"/>
  <c r="M83" i="4"/>
  <c r="M65" i="4"/>
  <c r="M54" i="4"/>
  <c r="M46" i="4"/>
  <c r="M48" i="4"/>
  <c r="M41" i="4"/>
  <c r="M80" i="4"/>
  <c r="M32" i="4"/>
  <c r="M94" i="4"/>
  <c r="M59" i="4"/>
  <c r="M97" i="4"/>
  <c r="M88" i="4"/>
  <c r="M99" i="4"/>
  <c r="M81" i="4"/>
  <c r="M70" i="4"/>
  <c r="M35" i="4"/>
  <c r="M86" i="4"/>
  <c r="M64" i="4"/>
  <c r="M75" i="4"/>
  <c r="M57" i="4"/>
  <c r="M40" i="4"/>
  <c r="M91" i="4"/>
  <c r="M73" i="4"/>
  <c r="M62" i="4"/>
  <c r="M56" i="4"/>
  <c r="M67" i="4"/>
  <c r="M49" i="4"/>
  <c r="M38" i="4"/>
  <c r="M96" i="4"/>
  <c r="L96" i="4"/>
  <c r="L88" i="4"/>
  <c r="L80" i="4"/>
  <c r="L72" i="4"/>
  <c r="L64" i="4"/>
  <c r="L56" i="4"/>
  <c r="L48" i="4"/>
  <c r="L40" i="4"/>
  <c r="L32" i="4"/>
  <c r="L100" i="4"/>
  <c r="L68" i="4"/>
  <c r="L52" i="4"/>
  <c r="L60" i="4"/>
  <c r="L101" i="4"/>
  <c r="L93" i="4"/>
  <c r="L85" i="4"/>
  <c r="L77" i="4"/>
  <c r="L69" i="4"/>
  <c r="L61" i="4"/>
  <c r="L53" i="4"/>
  <c r="L45" i="4"/>
  <c r="L37" i="4"/>
  <c r="L76" i="4"/>
  <c r="L36" i="4"/>
  <c r="L92" i="4"/>
  <c r="L98" i="4"/>
  <c r="L90" i="4"/>
  <c r="L82" i="4"/>
  <c r="L74" i="4"/>
  <c r="L66" i="4"/>
  <c r="L58" i="4"/>
  <c r="L50" i="4"/>
  <c r="L42" i="4"/>
  <c r="L34" i="4"/>
  <c r="L44" i="4"/>
  <c r="L95" i="4"/>
  <c r="L87" i="4"/>
  <c r="L79" i="4"/>
  <c r="L71" i="4"/>
  <c r="L63" i="4"/>
  <c r="L55" i="4"/>
  <c r="L47" i="4"/>
  <c r="L39" i="4"/>
  <c r="L84" i="4"/>
  <c r="L94" i="4"/>
  <c r="L86" i="4"/>
  <c r="L78" i="4"/>
  <c r="L70" i="4"/>
  <c r="L62" i="4"/>
  <c r="L54" i="4"/>
  <c r="L46" i="4"/>
  <c r="L38" i="4"/>
  <c r="L97" i="4"/>
  <c r="L89" i="4"/>
  <c r="L43" i="4"/>
  <c r="L51" i="4"/>
  <c r="L83" i="4"/>
  <c r="L65" i="4"/>
  <c r="L33" i="4"/>
  <c r="L59" i="4"/>
  <c r="L41" i="4"/>
  <c r="L49" i="4"/>
  <c r="L99" i="4"/>
  <c r="L81" i="4"/>
  <c r="L35" i="4"/>
  <c r="L75" i="4"/>
  <c r="L57" i="4"/>
  <c r="L91" i="4"/>
  <c r="L73" i="4"/>
  <c r="L67" i="4"/>
  <c r="K31" i="4"/>
  <c r="K101" i="2" l="1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B27" i="4" l="1"/>
  <c r="B26" i="4"/>
  <c r="B25" i="4"/>
  <c r="B24" i="4"/>
  <c r="B23" i="4"/>
  <c r="B18" i="4"/>
  <c r="B17" i="4"/>
  <c r="B16" i="4"/>
  <c r="B15" i="4"/>
  <c r="B19" i="4"/>
  <c r="K30" i="2" l="1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N31" i="4" l="1"/>
  <c r="N27" i="4"/>
  <c r="N23" i="4"/>
  <c r="N19" i="4"/>
  <c r="N15" i="4"/>
  <c r="N11" i="4"/>
  <c r="N7" i="4"/>
  <c r="N30" i="4"/>
  <c r="N22" i="4"/>
  <c r="N18" i="4"/>
  <c r="N14" i="4"/>
  <c r="N24" i="4"/>
  <c r="N16" i="4"/>
  <c r="N8" i="4"/>
  <c r="N26" i="4"/>
  <c r="N10" i="4"/>
  <c r="N12" i="4"/>
  <c r="N29" i="4"/>
  <c r="N25" i="4"/>
  <c r="N21" i="4"/>
  <c r="N17" i="4"/>
  <c r="N13" i="4"/>
  <c r="N9" i="4"/>
  <c r="N28" i="4"/>
  <c r="N20" i="4"/>
  <c r="M27" i="4"/>
  <c r="M7" i="4"/>
  <c r="M19" i="4"/>
  <c r="M30" i="4"/>
  <c r="M26" i="4"/>
  <c r="M22" i="4"/>
  <c r="M18" i="4"/>
  <c r="M14" i="4"/>
  <c r="M10" i="4"/>
  <c r="M24" i="4"/>
  <c r="M16" i="4"/>
  <c r="M12" i="4"/>
  <c r="M23" i="4"/>
  <c r="M15" i="4"/>
  <c r="M29" i="4"/>
  <c r="M25" i="4"/>
  <c r="M21" i="4"/>
  <c r="M17" i="4"/>
  <c r="M13" i="4"/>
  <c r="M9" i="4"/>
  <c r="M28" i="4"/>
  <c r="M20" i="4"/>
  <c r="M8" i="4"/>
  <c r="M31" i="4"/>
  <c r="M11" i="4"/>
  <c r="L29" i="4"/>
  <c r="L25" i="4"/>
  <c r="L21" i="4"/>
  <c r="L17" i="4"/>
  <c r="L13" i="4"/>
  <c r="L9" i="4"/>
  <c r="L30" i="4"/>
  <c r="L26" i="4"/>
  <c r="L22" i="4"/>
  <c r="L18" i="4"/>
  <c r="L14" i="4"/>
  <c r="L10" i="4"/>
  <c r="L28" i="4"/>
  <c r="L24" i="4"/>
  <c r="L20" i="4"/>
  <c r="L16" i="4"/>
  <c r="L12" i="4"/>
  <c r="L8" i="4"/>
  <c r="L27" i="4"/>
  <c r="L11" i="4"/>
  <c r="L31" i="4"/>
  <c r="L15" i="4"/>
  <c r="L19" i="4"/>
  <c r="L23" i="4"/>
  <c r="L7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O30" i="4"/>
  <c r="O28" i="4"/>
  <c r="O26" i="4"/>
  <c r="O24" i="4"/>
  <c r="O22" i="4"/>
  <c r="O20" i="4"/>
  <c r="O18" i="4"/>
  <c r="O16" i="4"/>
  <c r="O14" i="4"/>
  <c r="O12" i="4"/>
  <c r="O10" i="4"/>
  <c r="O8" i="4"/>
  <c r="O7" i="4"/>
  <c r="O31" i="4"/>
  <c r="O29" i="4"/>
  <c r="O27" i="4"/>
  <c r="O25" i="4"/>
  <c r="O23" i="4"/>
  <c r="O21" i="4"/>
  <c r="O19" i="4"/>
  <c r="O17" i="4"/>
  <c r="O15" i="4"/>
  <c r="O13" i="4"/>
  <c r="O11" i="4"/>
  <c r="O9" i="4"/>
  <c r="D8" i="4" l="1"/>
  <c r="E8" i="4"/>
  <c r="F8" i="4"/>
  <c r="H8" i="4"/>
  <c r="G8" i="4"/>
  <c r="D19" i="4"/>
  <c r="F19" i="4"/>
  <c r="E19" i="4"/>
  <c r="G19" i="4"/>
  <c r="H19" i="4"/>
  <c r="L8" i="7"/>
  <c r="L24" i="7"/>
  <c r="L22" i="7"/>
  <c r="L31" i="7"/>
  <c r="L11" i="7"/>
  <c r="L12" i="7"/>
  <c r="L10" i="7"/>
  <c r="L26" i="7"/>
  <c r="L21" i="7"/>
  <c r="L17" i="7"/>
  <c r="L7" i="7"/>
  <c r="L27" i="7"/>
  <c r="L16" i="7"/>
  <c r="L23" i="7"/>
  <c r="L15" i="7"/>
  <c r="L18" i="7"/>
  <c r="L19" i="7"/>
  <c r="L28" i="7"/>
  <c r="L14" i="7"/>
  <c r="L30" i="7"/>
  <c r="L9" i="7"/>
  <c r="L25" i="7"/>
  <c r="L20" i="7"/>
  <c r="L13" i="7"/>
  <c r="L29" i="7"/>
  <c r="L39" i="2"/>
  <c r="L39" i="7"/>
  <c r="L67" i="2"/>
  <c r="L67" i="7"/>
  <c r="L95" i="2"/>
  <c r="L95" i="7"/>
  <c r="L59" i="2"/>
  <c r="L59" i="7"/>
  <c r="L40" i="2"/>
  <c r="L40" i="7"/>
  <c r="L56" i="2"/>
  <c r="L56" i="7"/>
  <c r="L72" i="2"/>
  <c r="L72" i="7"/>
  <c r="L88" i="2"/>
  <c r="L88" i="7"/>
  <c r="L38" i="2"/>
  <c r="L38" i="7"/>
  <c r="L54" i="2"/>
  <c r="L54" i="7"/>
  <c r="L70" i="2"/>
  <c r="L70" i="7"/>
  <c r="L86" i="2"/>
  <c r="L86" i="7"/>
  <c r="L33" i="2"/>
  <c r="L33" i="7"/>
  <c r="L49" i="2"/>
  <c r="L49" i="7"/>
  <c r="L65" i="2"/>
  <c r="L65" i="7"/>
  <c r="L81" i="2"/>
  <c r="L81" i="7"/>
  <c r="L97" i="2"/>
  <c r="L97" i="7"/>
  <c r="L37" i="2"/>
  <c r="L37" i="7"/>
  <c r="L53" i="2"/>
  <c r="L53" i="7"/>
  <c r="L69" i="2"/>
  <c r="L69" i="7"/>
  <c r="L85" i="2"/>
  <c r="L85" i="7"/>
  <c r="L101" i="2"/>
  <c r="L101" i="7"/>
  <c r="L55" i="2"/>
  <c r="L55" i="7"/>
  <c r="L83" i="2"/>
  <c r="L83" i="7"/>
  <c r="L47" i="2"/>
  <c r="L47" i="7"/>
  <c r="L44" i="2"/>
  <c r="L44" i="7"/>
  <c r="L76" i="2"/>
  <c r="L76" i="7"/>
  <c r="L42" i="2"/>
  <c r="L42" i="7"/>
  <c r="L74" i="2"/>
  <c r="L74" i="7"/>
  <c r="L90" i="2"/>
  <c r="L90" i="7"/>
  <c r="L71" i="2"/>
  <c r="L71" i="7"/>
  <c r="L35" i="2"/>
  <c r="L35" i="7"/>
  <c r="L99" i="2"/>
  <c r="L99" i="7"/>
  <c r="L63" i="2"/>
  <c r="L63" i="7"/>
  <c r="L91" i="2"/>
  <c r="L91" i="7"/>
  <c r="L32" i="2"/>
  <c r="L32" i="7"/>
  <c r="L48" i="2"/>
  <c r="L48" i="7"/>
  <c r="L64" i="2"/>
  <c r="L64" i="7"/>
  <c r="L80" i="2"/>
  <c r="L80" i="7"/>
  <c r="L96" i="2"/>
  <c r="L96" i="7"/>
  <c r="L46" i="2"/>
  <c r="L46" i="7"/>
  <c r="L62" i="2"/>
  <c r="L62" i="7"/>
  <c r="L78" i="2"/>
  <c r="L78" i="7"/>
  <c r="L94" i="2"/>
  <c r="L94" i="7"/>
  <c r="L41" i="2"/>
  <c r="L41" i="7"/>
  <c r="L57" i="2"/>
  <c r="L57" i="7"/>
  <c r="L73" i="2"/>
  <c r="L73" i="7"/>
  <c r="L89" i="2"/>
  <c r="L89" i="7"/>
  <c r="L75" i="2"/>
  <c r="L75" i="7"/>
  <c r="L60" i="2"/>
  <c r="L60" i="7"/>
  <c r="L92" i="2"/>
  <c r="L92" i="7"/>
  <c r="L58" i="2"/>
  <c r="L58" i="7"/>
  <c r="L87" i="2"/>
  <c r="L87" i="7"/>
  <c r="L51" i="2"/>
  <c r="L51" i="7"/>
  <c r="L79" i="2"/>
  <c r="L79" i="7"/>
  <c r="L43" i="2"/>
  <c r="L43" i="7"/>
  <c r="L36" i="2"/>
  <c r="L36" i="7"/>
  <c r="L52" i="2"/>
  <c r="L52" i="7"/>
  <c r="L68" i="2"/>
  <c r="L68" i="7"/>
  <c r="L84" i="2"/>
  <c r="L84" i="7"/>
  <c r="L100" i="2"/>
  <c r="L100" i="7"/>
  <c r="L34" i="2"/>
  <c r="L34" i="7"/>
  <c r="L50" i="2"/>
  <c r="L50" i="7"/>
  <c r="L66" i="2"/>
  <c r="L66" i="7"/>
  <c r="L82" i="2"/>
  <c r="L82" i="7"/>
  <c r="L98" i="2"/>
  <c r="L98" i="7"/>
  <c r="L45" i="2"/>
  <c r="L45" i="7"/>
  <c r="L61" i="2"/>
  <c r="L61" i="7"/>
  <c r="L77" i="2"/>
  <c r="L77" i="7"/>
  <c r="L93" i="2"/>
  <c r="L93" i="7"/>
  <c r="L31" i="2"/>
  <c r="G17" i="4"/>
  <c r="G9" i="4"/>
  <c r="G10" i="4"/>
  <c r="G16" i="4"/>
  <c r="G18" i="4"/>
  <c r="L30" i="2"/>
  <c r="L14" i="2"/>
  <c r="L15" i="2"/>
  <c r="L23" i="2"/>
  <c r="L10" i="2"/>
  <c r="L26" i="2"/>
  <c r="L19" i="2"/>
  <c r="D10" i="4"/>
  <c r="E18" i="4"/>
  <c r="F17" i="4"/>
  <c r="D16" i="4"/>
  <c r="F7" i="4"/>
  <c r="E10" i="4"/>
  <c r="L18" i="2"/>
  <c r="D7" i="4"/>
  <c r="D18" i="4"/>
  <c r="D15" i="4"/>
  <c r="F10" i="4"/>
  <c r="F15" i="4"/>
  <c r="L11" i="2"/>
  <c r="L27" i="2"/>
  <c r="D17" i="4"/>
  <c r="E17" i="4"/>
  <c r="E16" i="4"/>
  <c r="F9" i="4"/>
  <c r="F18" i="4"/>
  <c r="E15" i="4"/>
  <c r="L13" i="2"/>
  <c r="L21" i="2"/>
  <c r="L29" i="2"/>
  <c r="L22" i="2"/>
  <c r="D9" i="4"/>
  <c r="E7" i="4"/>
  <c r="E9" i="4"/>
  <c r="F16" i="4"/>
  <c r="L16" i="2"/>
  <c r="L24" i="2"/>
  <c r="L9" i="2"/>
  <c r="L17" i="2"/>
  <c r="L25" i="2"/>
  <c r="L12" i="2"/>
  <c r="L20" i="2"/>
  <c r="L28" i="2"/>
  <c r="H15" i="4"/>
  <c r="L8" i="2"/>
  <c r="H16" i="4"/>
  <c r="H17" i="4"/>
  <c r="H9" i="4"/>
  <c r="H10" i="4"/>
  <c r="H18" i="4"/>
  <c r="H7" i="4"/>
  <c r="G15" i="4"/>
  <c r="G7" i="4"/>
  <c r="L7" i="2"/>
  <c r="D10" i="7" l="1" a="1"/>
  <c r="D10" i="7" s="1"/>
  <c r="D10" i="2" a="1"/>
  <c r="D10" i="2" s="1"/>
  <c r="D9" i="2" a="1"/>
  <c r="D9" i="2" s="1"/>
  <c r="D9" i="7" a="1"/>
  <c r="D9" i="7" s="1"/>
  <c r="D8" i="7"/>
  <c r="D7" i="7"/>
  <c r="M7" i="2"/>
  <c r="D7" i="2"/>
  <c r="D8" i="2"/>
  <c r="M7" i="7"/>
  <c r="M26" i="2"/>
  <c r="N26" i="2" s="1"/>
  <c r="M64" i="2"/>
  <c r="N64" i="2" s="1"/>
  <c r="M101" i="2"/>
  <c r="N101" i="2" s="1"/>
  <c r="M72" i="2"/>
  <c r="N72" i="2" s="1"/>
  <c r="M24" i="2"/>
  <c r="N24" i="2" s="1"/>
  <c r="M27" i="2"/>
  <c r="N27" i="2" s="1"/>
  <c r="M10" i="2"/>
  <c r="N10" i="2" s="1"/>
  <c r="M61" i="2"/>
  <c r="N61" i="2" s="1"/>
  <c r="M84" i="2"/>
  <c r="N84" i="2" s="1"/>
  <c r="M87" i="2"/>
  <c r="N87" i="2" s="1"/>
  <c r="M57" i="2"/>
  <c r="N57" i="2" s="1"/>
  <c r="M90" i="2"/>
  <c r="N90" i="2" s="1"/>
  <c r="M49" i="2"/>
  <c r="N49" i="2" s="1"/>
  <c r="M16" i="2"/>
  <c r="N16" i="2" s="1"/>
  <c r="M11" i="2"/>
  <c r="N11" i="2" s="1"/>
  <c r="M23" i="2"/>
  <c r="N23" i="2" s="1"/>
  <c r="M41" i="2"/>
  <c r="N41" i="2" s="1"/>
  <c r="M48" i="2"/>
  <c r="N48" i="2" s="1"/>
  <c r="M74" i="2"/>
  <c r="N74" i="2" s="1"/>
  <c r="M85" i="2"/>
  <c r="N85" i="2" s="1"/>
  <c r="M33" i="2"/>
  <c r="N33" i="2" s="1"/>
  <c r="M56" i="2"/>
  <c r="N56" i="2" s="1"/>
  <c r="M15" i="2"/>
  <c r="N15" i="2" s="1"/>
  <c r="M45" i="2"/>
  <c r="N45" i="2" s="1"/>
  <c r="M68" i="2"/>
  <c r="N68" i="2" s="1"/>
  <c r="M58" i="2"/>
  <c r="N58" i="2" s="1"/>
  <c r="M14" i="2"/>
  <c r="N14" i="2" s="1"/>
  <c r="M94" i="2"/>
  <c r="N94" i="2" s="1"/>
  <c r="M32" i="2"/>
  <c r="N32" i="2" s="1"/>
  <c r="M42" i="2"/>
  <c r="N42" i="2" s="1"/>
  <c r="M69" i="2"/>
  <c r="N69" i="2" s="1"/>
  <c r="M40" i="2"/>
  <c r="N40" i="2" s="1"/>
  <c r="M9" i="2"/>
  <c r="N9" i="2" s="1"/>
  <c r="M30" i="2"/>
  <c r="N30" i="2" s="1"/>
  <c r="M98" i="2"/>
  <c r="N98" i="2" s="1"/>
  <c r="M52" i="2"/>
  <c r="N52" i="2" s="1"/>
  <c r="M92" i="2"/>
  <c r="N92" i="2" s="1"/>
  <c r="M86" i="2"/>
  <c r="N86" i="2" s="1"/>
  <c r="M78" i="2"/>
  <c r="N78" i="2" s="1"/>
  <c r="M91" i="2"/>
  <c r="N91" i="2" s="1"/>
  <c r="M76" i="2"/>
  <c r="N76" i="2" s="1"/>
  <c r="M53" i="2"/>
  <c r="N53" i="2" s="1"/>
  <c r="M59" i="2"/>
  <c r="N59" i="2" s="1"/>
  <c r="M22" i="2"/>
  <c r="N22" i="2" s="1"/>
  <c r="M82" i="2"/>
  <c r="N82" i="2" s="1"/>
  <c r="M36" i="2"/>
  <c r="N36" i="2" s="1"/>
  <c r="M60" i="2"/>
  <c r="N60" i="2" s="1"/>
  <c r="M70" i="2"/>
  <c r="N70" i="2" s="1"/>
  <c r="M62" i="2"/>
  <c r="N62" i="2" s="1"/>
  <c r="M63" i="2"/>
  <c r="N63" i="2" s="1"/>
  <c r="M44" i="2"/>
  <c r="N44" i="2" s="1"/>
  <c r="M37" i="2"/>
  <c r="N37" i="2" s="1"/>
  <c r="M95" i="2"/>
  <c r="N95" i="2" s="1"/>
  <c r="M29" i="2"/>
  <c r="N29" i="2" s="1"/>
  <c r="M18" i="2"/>
  <c r="N18" i="2" s="1"/>
  <c r="M8" i="2"/>
  <c r="N8" i="2" s="1"/>
  <c r="M21" i="2"/>
  <c r="N21" i="2" s="1"/>
  <c r="M66" i="2"/>
  <c r="N66" i="2" s="1"/>
  <c r="M75" i="2"/>
  <c r="N75" i="2" s="1"/>
  <c r="M54" i="2"/>
  <c r="N54" i="2" s="1"/>
  <c r="M13" i="2"/>
  <c r="N13" i="2" s="1"/>
  <c r="M43" i="2"/>
  <c r="N43" i="2" s="1"/>
  <c r="M46" i="2"/>
  <c r="N46" i="2" s="1"/>
  <c r="M99" i="2"/>
  <c r="N99" i="2" s="1"/>
  <c r="M47" i="2"/>
  <c r="N47" i="2" s="1"/>
  <c r="M97" i="2"/>
  <c r="N97" i="2" s="1"/>
  <c r="M67" i="2"/>
  <c r="N67" i="2" s="1"/>
  <c r="M31" i="2"/>
  <c r="N31" i="2" s="1"/>
  <c r="M50" i="2"/>
  <c r="N50" i="2" s="1"/>
  <c r="M38" i="2"/>
  <c r="N38" i="2" s="1"/>
  <c r="M79" i="2"/>
  <c r="N79" i="2" s="1"/>
  <c r="M89" i="2"/>
  <c r="N89" i="2" s="1"/>
  <c r="M96" i="2"/>
  <c r="N96" i="2" s="1"/>
  <c r="M35" i="2"/>
  <c r="N35" i="2" s="1"/>
  <c r="M83" i="2"/>
  <c r="N83" i="2" s="1"/>
  <c r="M81" i="2"/>
  <c r="N81" i="2" s="1"/>
  <c r="M28" i="2"/>
  <c r="N28" i="2" s="1"/>
  <c r="M93" i="2"/>
  <c r="N93" i="2" s="1"/>
  <c r="M34" i="2"/>
  <c r="N34" i="2" s="1"/>
  <c r="M39" i="2"/>
  <c r="N39" i="2" s="1"/>
  <c r="M20" i="2"/>
  <c r="N20" i="2" s="1"/>
  <c r="M51" i="2"/>
  <c r="N51" i="2" s="1"/>
  <c r="M73" i="2"/>
  <c r="N73" i="2" s="1"/>
  <c r="M80" i="2"/>
  <c r="N80" i="2" s="1"/>
  <c r="M71" i="2"/>
  <c r="N71" i="2" s="1"/>
  <c r="M55" i="2"/>
  <c r="N55" i="2" s="1"/>
  <c r="M65" i="2"/>
  <c r="N65" i="2" s="1"/>
  <c r="M88" i="2"/>
  <c r="N88" i="2" s="1"/>
  <c r="M12" i="2"/>
  <c r="N12" i="2" s="1"/>
  <c r="M25" i="2"/>
  <c r="N25" i="2" s="1"/>
  <c r="M17" i="2"/>
  <c r="N17" i="2" s="1"/>
  <c r="M19" i="2"/>
  <c r="N19" i="2" s="1"/>
  <c r="M77" i="2"/>
  <c r="N77" i="2" s="1"/>
  <c r="M100" i="2"/>
  <c r="N100" i="2" s="1"/>
  <c r="M17" i="7"/>
  <c r="N17" i="7" s="1"/>
  <c r="M98" i="7"/>
  <c r="N98" i="7" s="1"/>
  <c r="M52" i="7"/>
  <c r="N52" i="7" s="1"/>
  <c r="M58" i="7"/>
  <c r="N58" i="7" s="1"/>
  <c r="M41" i="7"/>
  <c r="N41" i="7" s="1"/>
  <c r="M48" i="7"/>
  <c r="N48" i="7" s="1"/>
  <c r="M74" i="7"/>
  <c r="N74" i="7" s="1"/>
  <c r="M85" i="7"/>
  <c r="N85" i="7" s="1"/>
  <c r="M33" i="7"/>
  <c r="N33" i="7" s="1"/>
  <c r="M72" i="7"/>
  <c r="N72" i="7" s="1"/>
  <c r="M29" i="7"/>
  <c r="N29" i="7" s="1"/>
  <c r="M21" i="7"/>
  <c r="N21" i="7" s="1"/>
  <c r="M68" i="7"/>
  <c r="N68" i="7" s="1"/>
  <c r="M101" i="7"/>
  <c r="N101" i="7" s="1"/>
  <c r="M13" i="7"/>
  <c r="N13" i="7" s="1"/>
  <c r="M26" i="7"/>
  <c r="N26" i="7" s="1"/>
  <c r="M82" i="7"/>
  <c r="N82" i="7" s="1"/>
  <c r="M36" i="7"/>
  <c r="N36" i="7" s="1"/>
  <c r="M92" i="7"/>
  <c r="N92" i="7" s="1"/>
  <c r="M94" i="7"/>
  <c r="N94" i="7" s="1"/>
  <c r="M32" i="7"/>
  <c r="N32" i="7" s="1"/>
  <c r="M42" i="7"/>
  <c r="N42" i="7" s="1"/>
  <c r="M69" i="7"/>
  <c r="N69" i="7" s="1"/>
  <c r="M56" i="7"/>
  <c r="N56" i="7" s="1"/>
  <c r="M20" i="7"/>
  <c r="N20" i="7" s="1"/>
  <c r="M10" i="7"/>
  <c r="N10" i="7" s="1"/>
  <c r="M25" i="7"/>
  <c r="N25" i="7" s="1"/>
  <c r="M12" i="7"/>
  <c r="N12" i="7" s="1"/>
  <c r="M66" i="7"/>
  <c r="N66" i="7" s="1"/>
  <c r="M60" i="7"/>
  <c r="N60" i="7" s="1"/>
  <c r="M78" i="7"/>
  <c r="N78" i="7" s="1"/>
  <c r="M91" i="7"/>
  <c r="N91" i="7" s="1"/>
  <c r="M76" i="7"/>
  <c r="N76" i="7" s="1"/>
  <c r="M53" i="7"/>
  <c r="N53" i="7" s="1"/>
  <c r="M86" i="7"/>
  <c r="N86" i="7" s="1"/>
  <c r="M40" i="7"/>
  <c r="N40" i="7" s="1"/>
  <c r="M9" i="7"/>
  <c r="N9" i="7" s="1"/>
  <c r="M11" i="7"/>
  <c r="N11" i="7" s="1"/>
  <c r="M49" i="7"/>
  <c r="N49" i="7" s="1"/>
  <c r="M30" i="7"/>
  <c r="N30" i="7" s="1"/>
  <c r="M31" i="7"/>
  <c r="N31" i="7" s="1"/>
  <c r="M90" i="7"/>
  <c r="N90" i="7" s="1"/>
  <c r="M39" i="7"/>
  <c r="N39" i="7" s="1"/>
  <c r="M50" i="7"/>
  <c r="N50" i="7" s="1"/>
  <c r="M43" i="7"/>
  <c r="N43" i="7" s="1"/>
  <c r="M75" i="7"/>
  <c r="N75" i="7" s="1"/>
  <c r="M62" i="7"/>
  <c r="N62" i="7" s="1"/>
  <c r="M63" i="7"/>
  <c r="N63" i="7" s="1"/>
  <c r="M44" i="7"/>
  <c r="N44" i="7" s="1"/>
  <c r="M37" i="7"/>
  <c r="N37" i="7" s="1"/>
  <c r="M70" i="7"/>
  <c r="N70" i="7" s="1"/>
  <c r="M59" i="7"/>
  <c r="N59" i="7" s="1"/>
  <c r="M14" i="7"/>
  <c r="N14" i="7" s="1"/>
  <c r="M22" i="7"/>
  <c r="N22" i="7" s="1"/>
  <c r="M64" i="7"/>
  <c r="N64" i="7" s="1"/>
  <c r="M28" i="7"/>
  <c r="N28" i="7" s="1"/>
  <c r="M24" i="7"/>
  <c r="N24" i="7" s="1"/>
  <c r="M45" i="7"/>
  <c r="N45" i="7" s="1"/>
  <c r="M88" i="7"/>
  <c r="N88" i="7" s="1"/>
  <c r="M93" i="7"/>
  <c r="N93" i="7" s="1"/>
  <c r="M34" i="7"/>
  <c r="N34" i="7" s="1"/>
  <c r="M79" i="7"/>
  <c r="N79" i="7" s="1"/>
  <c r="M46" i="7"/>
  <c r="N46" i="7" s="1"/>
  <c r="M99" i="7"/>
  <c r="N99" i="7" s="1"/>
  <c r="M47" i="7"/>
  <c r="N47" i="7" s="1"/>
  <c r="M97" i="7"/>
  <c r="N97" i="7" s="1"/>
  <c r="M54" i="7"/>
  <c r="N54" i="7" s="1"/>
  <c r="M95" i="7"/>
  <c r="N95" i="7" s="1"/>
  <c r="M19" i="7"/>
  <c r="N19" i="7" s="1"/>
  <c r="M8" i="7"/>
  <c r="N8" i="7" s="1"/>
  <c r="M18" i="7"/>
  <c r="N18" i="7" s="1"/>
  <c r="M77" i="7"/>
  <c r="N77" i="7" s="1"/>
  <c r="M100" i="7"/>
  <c r="N100" i="7" s="1"/>
  <c r="M51" i="7"/>
  <c r="N51" i="7" s="1"/>
  <c r="M89" i="7"/>
  <c r="N89" i="7" s="1"/>
  <c r="M96" i="7"/>
  <c r="N96" i="7" s="1"/>
  <c r="M35" i="7"/>
  <c r="N35" i="7" s="1"/>
  <c r="M83" i="7"/>
  <c r="N83" i="7" s="1"/>
  <c r="M81" i="7"/>
  <c r="N81" i="7" s="1"/>
  <c r="M38" i="7"/>
  <c r="N38" i="7" s="1"/>
  <c r="M67" i="7"/>
  <c r="N67" i="7" s="1"/>
  <c r="M15" i="7"/>
  <c r="N15" i="7" s="1"/>
  <c r="M57" i="7"/>
  <c r="N57" i="7" s="1"/>
  <c r="M23" i="7"/>
  <c r="N23" i="7" s="1"/>
  <c r="M61" i="7"/>
  <c r="N61" i="7" s="1"/>
  <c r="M84" i="7"/>
  <c r="N84" i="7" s="1"/>
  <c r="M87" i="7"/>
  <c r="N87" i="7" s="1"/>
  <c r="M73" i="7"/>
  <c r="N73" i="7" s="1"/>
  <c r="M80" i="7"/>
  <c r="N80" i="7" s="1"/>
  <c r="M71" i="7"/>
  <c r="N71" i="7" s="1"/>
  <c r="M55" i="7"/>
  <c r="N55" i="7" s="1"/>
  <c r="M65" i="7"/>
  <c r="N65" i="7" s="1"/>
  <c r="M16" i="7"/>
  <c r="N16" i="7" s="1"/>
  <c r="M27" i="7"/>
  <c r="N27" i="7" s="1"/>
  <c r="G20" i="4" a="1"/>
  <c r="G20" i="4" s="1"/>
  <c r="G25" i="4" s="1"/>
  <c r="H20" i="4" a="1"/>
  <c r="H20" i="4" s="1"/>
  <c r="H23" i="4" s="1"/>
  <c r="E20" i="4" a="1"/>
  <c r="E20" i="4" s="1"/>
  <c r="E23" i="4" s="1"/>
  <c r="D20" i="4" a="1"/>
  <c r="D20" i="4" s="1"/>
  <c r="D23" i="4" s="1"/>
  <c r="F20" i="4" a="1"/>
  <c r="F20" i="4" s="1"/>
  <c r="E10" i="7" l="1" a="1"/>
  <c r="E10" i="7" s="1"/>
  <c r="F10" i="7" s="1"/>
  <c r="E9" i="7" a="1"/>
  <c r="E9" i="7" s="1"/>
  <c r="F9" i="7" s="1"/>
  <c r="E10" i="2" a="1"/>
  <c r="E10" i="2" s="1"/>
  <c r="F10" i="2" s="1"/>
  <c r="E9" i="2" a="1"/>
  <c r="E9" i="2" s="1"/>
  <c r="F9" i="2" s="1"/>
  <c r="E8" i="7"/>
  <c r="F8" i="7" s="1"/>
  <c r="E7" i="7"/>
  <c r="F7" i="7" s="1"/>
  <c r="E7" i="2"/>
  <c r="F7" i="2" s="1"/>
  <c r="E8" i="2"/>
  <c r="F8" i="2" s="1"/>
  <c r="N7" i="7"/>
  <c r="H26" i="4"/>
  <c r="H24" i="4"/>
  <c r="H25" i="4"/>
  <c r="H27" i="4"/>
  <c r="G26" i="4"/>
  <c r="G23" i="4"/>
  <c r="G27" i="4"/>
  <c r="G24" i="4"/>
  <c r="D26" i="4"/>
  <c r="E25" i="4"/>
  <c r="F26" i="4"/>
  <c r="F25" i="4"/>
  <c r="F27" i="4"/>
  <c r="E24" i="4"/>
  <c r="D24" i="4"/>
  <c r="D27" i="4"/>
  <c r="E26" i="4"/>
  <c r="E27" i="4"/>
  <c r="F23" i="4"/>
  <c r="D25" i="4"/>
  <c r="F24" i="4"/>
  <c r="N7" i="2"/>
  <c r="E16" i="7" l="1" a="1"/>
  <c r="E16" i="7" s="1"/>
  <c r="E15" i="7" a="1"/>
  <c r="E15" i="7" s="1"/>
  <c r="E18" i="7" a="1"/>
  <c r="E18" i="7" s="1"/>
  <c r="E17" i="7" a="1"/>
  <c r="E17" i="7" s="1"/>
  <c r="E16" i="2" a="1"/>
  <c r="E16" i="2" s="1"/>
  <c r="E15" i="2" a="1"/>
  <c r="E15" i="2" s="1"/>
  <c r="E25" i="2" a="1"/>
  <c r="E25" i="2" s="1"/>
  <c r="E19" i="2" a="1"/>
  <c r="E19" i="2" s="1"/>
  <c r="E24" i="2" a="1"/>
  <c r="E24" i="2" s="1"/>
  <c r="E23" i="2" a="1"/>
  <c r="E23" i="2" s="1"/>
  <c r="E17" i="2" a="1"/>
  <c r="E17" i="2" s="1"/>
  <c r="E22" i="2" a="1"/>
  <c r="E22" i="2" s="1"/>
  <c r="E18" i="2" a="1"/>
  <c r="E18" i="2" s="1"/>
  <c r="E21" i="2" a="1"/>
  <c r="E21" i="2" s="1"/>
  <c r="E20" i="2" a="1"/>
  <c r="E20" i="2" s="1"/>
  <c r="H28" i="4" a="1"/>
  <c r="H28" i="4" s="1"/>
  <c r="G28" i="4" a="1"/>
  <c r="G28" i="4" s="1"/>
  <c r="F19" i="7"/>
  <c r="E28" i="4" a="1"/>
  <c r="E28" i="4" s="1"/>
  <c r="D28" i="4" a="1"/>
  <c r="D28" i="4" s="1"/>
  <c r="F28" i="4" a="1"/>
  <c r="F28" i="4" s="1"/>
  <c r="E20" i="7" l="1" a="1"/>
  <c r="E20" i="7" s="1"/>
  <c r="F16" i="7" s="1"/>
  <c r="E26" i="2" a="1"/>
  <c r="E26" i="2" s="1"/>
  <c r="F17" i="2" s="1"/>
  <c r="F18" i="7" l="1"/>
  <c r="F17" i="7"/>
  <c r="F15" i="7"/>
  <c r="F16" i="2"/>
  <c r="F25" i="2"/>
  <c r="F24" i="2"/>
  <c r="F22" i="2"/>
  <c r="F21" i="2"/>
  <c r="F23" i="2"/>
  <c r="F19" i="2"/>
  <c r="F18" i="2"/>
  <c r="F15" i="2"/>
  <c r="F20" i="2"/>
  <c r="F20" i="7" l="1" a="1"/>
  <c r="F20" i="7" s="1"/>
  <c r="G15" i="7"/>
  <c r="G18" i="7"/>
  <c r="G17" i="7"/>
  <c r="G16" i="7"/>
  <c r="G20" i="7" s="1" a="1"/>
  <c r="G20" i="7" s="1"/>
  <c r="F26" i="2" a="1"/>
  <c r="F26" i="2" s="1"/>
  <c r="G15" i="2"/>
  <c r="G20" i="2"/>
  <c r="G25" i="2"/>
  <c r="G24" i="2"/>
  <c r="G21" i="2"/>
  <c r="G22" i="2"/>
  <c r="G17" i="2"/>
  <c r="G19" i="2"/>
  <c r="G23" i="2"/>
  <c r="G16" i="2"/>
  <c r="G18" i="2"/>
  <c r="G26" i="2" l="1" a="1"/>
  <c r="G26" i="2" s="1"/>
</calcChain>
</file>

<file path=xl/sharedStrings.xml><?xml version="1.0" encoding="utf-8"?>
<sst xmlns="http://schemas.openxmlformats.org/spreadsheetml/2006/main" count="178" uniqueCount="136">
  <si>
    <t>Percent</t>
  </si>
  <si>
    <t>Mean</t>
  </si>
  <si>
    <t>Total</t>
  </si>
  <si>
    <t>Maximum</t>
  </si>
  <si>
    <t>Minimum</t>
  </si>
  <si>
    <t>Grade</t>
  </si>
  <si>
    <t>Student</t>
  </si>
  <si>
    <t>Letter</t>
  </si>
  <si>
    <t>Count</t>
  </si>
  <si>
    <t>Percentage</t>
  </si>
  <si>
    <t>Counts</t>
  </si>
  <si>
    <t>Percentages</t>
  </si>
  <si>
    <t>Statistic</t>
  </si>
  <si>
    <t>Analyses of the Learning Outcomes</t>
  </si>
  <si>
    <t>Purpose of this Module</t>
  </si>
  <si>
    <t>An overview of the module</t>
  </si>
  <si>
    <t>Data many be copied and pasted from other applications (Excel, SPSS, etc.).</t>
  </si>
  <si>
    <t>Contact Information</t>
  </si>
  <si>
    <t>Department of Psychology</t>
  </si>
  <si>
    <t>University of Wisconsin - Stevens Point</t>
  </si>
  <si>
    <t>Module: Repeated Measures Assessments</t>
  </si>
  <si>
    <t>Where you enter the repeated measures data</t>
  </si>
  <si>
    <t>Provides analyses of grades across the learning outcomes</t>
  </si>
  <si>
    <t>Provides analyses of the performance on the learning outcomes</t>
  </si>
  <si>
    <t>Rubric Level</t>
  </si>
  <si>
    <t>Value</t>
  </si>
  <si>
    <t>Label</t>
  </si>
  <si>
    <t>Technical Notes</t>
  </si>
  <si>
    <t>Craig A. Wendorf</t>
  </si>
  <si>
    <t>Graphs can be copied and pasted into other documents.</t>
  </si>
  <si>
    <t>Separate versions of the file can be saved for different data sets.</t>
  </si>
  <si>
    <t>All assessment tasks must use the same underlying rubric.</t>
  </si>
  <si>
    <t>Most information and cells on the sumary tabs are automatically upated.</t>
  </si>
  <si>
    <t>This module provides simple analyses of learning outcomes.</t>
  </si>
  <si>
    <t>This module is appropriate for single factor repeated measures data.</t>
  </si>
  <si>
    <t>Input Method: Raw Data</t>
  </si>
  <si>
    <t>Analyses of the Aggregated Outcomes</t>
  </si>
  <si>
    <t>Provides analyses aggregated across the learning outcomes</t>
  </si>
  <si>
    <t>cwendorf@uwsp.edu</t>
  </si>
  <si>
    <t>http://cwendorf.github.io</t>
  </si>
  <si>
    <t>How to Cite</t>
  </si>
  <si>
    <t>Wendorf, C. A. (2021).</t>
  </si>
  <si>
    <t>GREAT: Grading and Embedded Assessment Tool [Excel Spreadsheets].</t>
  </si>
  <si>
    <t>For all tabs, only information in yellow cells should be altered.</t>
  </si>
  <si>
    <t>Project Summary</t>
  </si>
  <si>
    <t>Project Name</t>
  </si>
  <si>
    <t>Project Description</t>
  </si>
  <si>
    <t>Raw Data</t>
  </si>
  <si>
    <t>Data:</t>
  </si>
  <si>
    <t>Assessment:</t>
  </si>
  <si>
    <t>Grading:</t>
  </si>
  <si>
    <t>Intro:</t>
  </si>
  <si>
    <t>Summary of the Tabs</t>
  </si>
  <si>
    <t>Using This Module</t>
  </si>
  <si>
    <t>Description</t>
  </si>
  <si>
    <t>Student Performance</t>
  </si>
  <si>
    <t>Graphical Display</t>
  </si>
  <si>
    <t>Frequency Distribution</t>
  </si>
  <si>
    <t>Summary Statistics</t>
  </si>
  <si>
    <t>Median</t>
  </si>
  <si>
    <t>Grades Across the Outcomes</t>
  </si>
  <si>
    <t>Assessment Across the Outcomes</t>
  </si>
  <si>
    <t>Cumulative</t>
  </si>
  <si>
    <t>Performance on All Outcomes</t>
  </si>
  <si>
    <t>Analyses of the Overall Grades</t>
  </si>
  <si>
    <t>Min %</t>
  </si>
  <si>
    <t>GREAT: Grading and Embedded Assessment Tool</t>
  </si>
  <si>
    <t>Primary Reference</t>
  </si>
  <si>
    <t>A methodology for embedded assesment.</t>
  </si>
  <si>
    <t>Assessment Item</t>
  </si>
  <si>
    <t>Definitions of Items and Levels</t>
  </si>
  <si>
    <t>These data are from a five question statistics assessment task. All five questions utilize the same underlying rubric.</t>
  </si>
  <si>
    <t>Hypothetical Statistics Assessment</t>
  </si>
  <si>
    <t>Question 1</t>
  </si>
  <si>
    <t>First statistics problem</t>
  </si>
  <si>
    <t>Q1</t>
  </si>
  <si>
    <t>Question 2</t>
  </si>
  <si>
    <t>Second statistics problem</t>
  </si>
  <si>
    <t>Q2</t>
  </si>
  <si>
    <t>Question 3</t>
  </si>
  <si>
    <t>Third statistics problem</t>
  </si>
  <si>
    <t>Q3</t>
  </si>
  <si>
    <t>Question 4</t>
  </si>
  <si>
    <t>Fourth statistics problem</t>
  </si>
  <si>
    <t>Q4</t>
  </si>
  <si>
    <t>Question 5</t>
  </si>
  <si>
    <t>Fifth statistics problem</t>
  </si>
  <si>
    <t>Q5</t>
  </si>
  <si>
    <t>Unacceptable</t>
  </si>
  <si>
    <t>Does not meet any expectations</t>
  </si>
  <si>
    <t>Problematic</t>
  </si>
  <si>
    <t>Reflects low quality expectations</t>
  </si>
  <si>
    <t>Satisfactory</t>
  </si>
  <si>
    <t>Meets normal quality expectations</t>
  </si>
  <si>
    <t>Good</t>
  </si>
  <si>
    <t>Exceeds high quality expectations</t>
  </si>
  <si>
    <t>Student 01</t>
  </si>
  <si>
    <t>Student 02</t>
  </si>
  <si>
    <t>Student 03</t>
  </si>
  <si>
    <t>Student 04</t>
  </si>
  <si>
    <t>Student 05</t>
  </si>
  <si>
    <t>Student 06</t>
  </si>
  <si>
    <t>Student 07</t>
  </si>
  <si>
    <t>Student 08</t>
  </si>
  <si>
    <t>Student 09</t>
  </si>
  <si>
    <t>Student 10</t>
  </si>
  <si>
    <t>Student 11</t>
  </si>
  <si>
    <t>Student 12</t>
  </si>
  <si>
    <t>Student 13</t>
  </si>
  <si>
    <t>Student 14</t>
  </si>
  <si>
    <t>Student 15</t>
  </si>
  <si>
    <t>Student 16</t>
  </si>
  <si>
    <t>Student 17</t>
  </si>
  <si>
    <t>Student 18</t>
  </si>
  <si>
    <t>Student 19</t>
  </si>
  <si>
    <t>Student 20</t>
  </si>
  <si>
    <t>Student 21</t>
  </si>
  <si>
    <t>Student 22</t>
  </si>
  <si>
    <t>Student 23</t>
  </si>
  <si>
    <t>Student 24</t>
  </si>
  <si>
    <t>Student 25</t>
  </si>
  <si>
    <t xml:space="preserve">   A</t>
  </si>
  <si>
    <t>F</t>
  </si>
  <si>
    <t>D</t>
  </si>
  <si>
    <t>D+</t>
  </si>
  <si>
    <t>C-</t>
  </si>
  <si>
    <t>C</t>
  </si>
  <si>
    <t>C+</t>
  </si>
  <si>
    <t>B-</t>
  </si>
  <si>
    <t>B</t>
  </si>
  <si>
    <t>B+</t>
  </si>
  <si>
    <t>A-</t>
  </si>
  <si>
    <t>https://github.com/cwendorf/BASE/blob/main/GREAT/Wendorf-EmbeddedAssessmentMethodology.pdf</t>
  </si>
  <si>
    <t>https://github.com/cwendorf/BASE/tree/main/GREAT</t>
  </si>
  <si>
    <t>Version: 2.241027</t>
  </si>
  <si>
    <t>Performance: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</si>
</sst>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7" fillId="0" borderId="0" applyNumberFormat="0" applyFill="0" applyBorder="0" applyAlignment="0" applyProtection="0"/>
  </cellStyleXfs>
  <cellXfs count="99">
    <xf numFmtId="0" fontId="0" fillId="0" borderId="0" xfId="0"/>
    <xf numFmtId="0" fontId="5" fillId="0" borderId="0" xfId="0" applyFont="1" applyProtection="1">
      <protection hidden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Protection="1">
      <protection locked="0"/>
    </xf>
    <xf numFmtId="2" fontId="1" fillId="0" borderId="1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0" xfId="0" applyProtection="1">
      <protection hidden="1"/>
    </xf>
    <xf numFmtId="0" fontId="4" fillId="0" borderId="0" xfId="0" applyFont="1" applyAlignment="1" applyProtection="1">
      <alignment vertical="top"/>
      <protection hidden="1"/>
    </xf>
    <xf numFmtId="0" fontId="7" fillId="0" borderId="0" xfId="2" applyBorder="1" applyProtection="1">
      <protection hidden="1"/>
    </xf>
    <xf numFmtId="0" fontId="5" fillId="0" borderId="0" xfId="0" applyFont="1"/>
    <xf numFmtId="0" fontId="4" fillId="0" borderId="0" xfId="0" applyFont="1" applyAlignment="1">
      <alignment horizontal="center"/>
    </xf>
    <xf numFmtId="164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quotePrefix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top"/>
    </xf>
    <xf numFmtId="165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quotePrefix="1" applyAlignment="1">
      <alignment horizontal="center"/>
    </xf>
    <xf numFmtId="0" fontId="10" fillId="0" borderId="1" xfId="0" applyFont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9" xfId="0" quotePrefix="1" applyBorder="1" applyAlignment="1">
      <alignment horizontal="left"/>
    </xf>
    <xf numFmtId="0" fontId="4" fillId="0" borderId="0" xfId="0" applyFont="1"/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horizontal="center"/>
    </xf>
    <xf numFmtId="0" fontId="0" fillId="0" borderId="4" xfId="0" applyBorder="1"/>
    <xf numFmtId="164" fontId="0" fillId="0" borderId="4" xfId="0" applyNumberFormat="1" applyBorder="1" applyAlignment="1">
      <alignment horizontal="center"/>
    </xf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0" borderId="5" xfId="0" applyBorder="1"/>
    <xf numFmtId="164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quotePrefix="1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7" xfId="0" quotePrefix="1" applyFill="1" applyBorder="1" applyAlignment="1" applyProtection="1">
      <alignment horizontal="center"/>
      <protection locked="0"/>
    </xf>
    <xf numFmtId="0" fontId="0" fillId="2" borderId="10" xfId="0" quotePrefix="1" applyFill="1" applyBorder="1" applyAlignment="1" applyProtection="1">
      <alignment horizontal="center"/>
      <protection locked="0"/>
    </xf>
    <xf numFmtId="0" fontId="11" fillId="0" borderId="0" xfId="0" applyFont="1" applyProtection="1">
      <protection hidden="1"/>
    </xf>
    <xf numFmtId="0" fontId="11" fillId="0" borderId="0" xfId="0" applyFont="1"/>
    <xf numFmtId="0" fontId="9" fillId="0" borderId="0" xfId="0" applyFont="1" applyProtection="1">
      <protection hidden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7" fillId="0" borderId="0" xfId="2" applyFill="1"/>
    <xf numFmtId="0" fontId="12" fillId="0" borderId="0" xfId="2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0" borderId="1" xfId="0" applyFont="1" applyBorder="1" applyAlignment="1">
      <alignment horizontal="left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0" fillId="2" borderId="14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1" fillId="3" borderId="1" xfId="0" applyFont="1" applyFill="1" applyBorder="1" applyAlignment="1">
      <alignment horizontal="left"/>
    </xf>
    <xf numFmtId="0" fontId="0" fillId="2" borderId="2" xfId="0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horizontal="left" vertical="top"/>
      <protection locked="0"/>
    </xf>
    <xf numFmtId="0" fontId="1" fillId="0" borderId="1" xfId="0" applyFont="1" applyBorder="1"/>
    <xf numFmtId="0" fontId="0" fillId="2" borderId="2" xfId="0" applyFill="1" applyBorder="1" applyAlignment="1" applyProtection="1">
      <alignment vertical="top" wrapText="1"/>
      <protection locked="0"/>
    </xf>
    <xf numFmtId="0" fontId="0" fillId="2" borderId="0" xfId="0" applyFill="1" applyAlignment="1" applyProtection="1">
      <alignment vertical="top" wrapText="1"/>
      <protection locked="0"/>
    </xf>
    <xf numFmtId="0" fontId="0" fillId="2" borderId="3" xfId="0" applyFill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Performance!$D$22</c:f>
              <c:strCache>
                <c:ptCount val="1"/>
                <c:pt idx="0">
                  <c:v>Q1</c:v>
                </c:pt>
              </c:strCache>
            </c:strRef>
          </c:tx>
          <c:invertIfNegative val="0"/>
          <c:cat>
            <c:strRef>
              <c:f>Performance!$B$23:$B$27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Performance!$D$23:$D$27</c:f>
              <c:numCache>
                <c:formatCode>0.000</c:formatCode>
                <c:ptCount val="5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64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F-44F2-B369-CCA2AF2BB0A3}"/>
            </c:ext>
          </c:extLst>
        </c:ser>
        <c:ser>
          <c:idx val="1"/>
          <c:order val="1"/>
          <c:tx>
            <c:strRef>
              <c:f>Performance!$E$22</c:f>
              <c:strCache>
                <c:ptCount val="1"/>
                <c:pt idx="0">
                  <c:v>Q2</c:v>
                </c:pt>
              </c:strCache>
            </c:strRef>
          </c:tx>
          <c:invertIfNegative val="0"/>
          <c:cat>
            <c:strRef>
              <c:f>Performance!$B$23:$B$27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Performance!$E$23:$E$27</c:f>
              <c:numCache>
                <c:formatCode>0.000</c:formatCode>
                <c:ptCount val="5"/>
                <c:pt idx="0">
                  <c:v>4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8F-44F2-B369-CCA2AF2BB0A3}"/>
            </c:ext>
          </c:extLst>
        </c:ser>
        <c:ser>
          <c:idx val="2"/>
          <c:order val="2"/>
          <c:tx>
            <c:strRef>
              <c:f>Performance!$F$22</c:f>
              <c:strCache>
                <c:ptCount val="1"/>
                <c:pt idx="0">
                  <c:v>Q3</c:v>
                </c:pt>
              </c:strCache>
            </c:strRef>
          </c:tx>
          <c:invertIfNegative val="0"/>
          <c:cat>
            <c:strRef>
              <c:f>Performance!$B$23:$B$27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Performance!$F$23:$F$27</c:f>
              <c:numCache>
                <c:formatCode>0.000</c:formatCode>
                <c:ptCount val="5"/>
                <c:pt idx="0">
                  <c:v>8</c:v>
                </c:pt>
                <c:pt idx="1">
                  <c:v>24</c:v>
                </c:pt>
                <c:pt idx="2">
                  <c:v>20</c:v>
                </c:pt>
                <c:pt idx="3">
                  <c:v>48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8F-44F2-B369-CCA2AF2BB0A3}"/>
            </c:ext>
          </c:extLst>
        </c:ser>
        <c:ser>
          <c:idx val="3"/>
          <c:order val="3"/>
          <c:tx>
            <c:strRef>
              <c:f>Performance!$G$22</c:f>
              <c:strCache>
                <c:ptCount val="1"/>
                <c:pt idx="0">
                  <c:v>Q4</c:v>
                </c:pt>
              </c:strCache>
            </c:strRef>
          </c:tx>
          <c:invertIfNegative val="0"/>
          <c:cat>
            <c:strRef>
              <c:f>Performance!$B$23:$B$27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Performance!$G$23:$G$27</c:f>
              <c:numCache>
                <c:formatCode>0.000</c:formatCode>
                <c:ptCount val="5"/>
                <c:pt idx="0">
                  <c:v>16</c:v>
                </c:pt>
                <c:pt idx="1">
                  <c:v>24</c:v>
                </c:pt>
                <c:pt idx="2">
                  <c:v>24</c:v>
                </c:pt>
                <c:pt idx="3">
                  <c:v>36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8F-44F2-B369-CCA2AF2BB0A3}"/>
            </c:ext>
          </c:extLst>
        </c:ser>
        <c:ser>
          <c:idx val="4"/>
          <c:order val="4"/>
          <c:tx>
            <c:strRef>
              <c:f>Performance!$H$22</c:f>
              <c:strCache>
                <c:ptCount val="1"/>
                <c:pt idx="0">
                  <c:v>Q5</c:v>
                </c:pt>
              </c:strCache>
              <c:extLst xmlns:c15="http://schemas.microsoft.com/office/drawing/2012/chart"/>
            </c:strRef>
          </c:tx>
          <c:invertIfNegative val="0"/>
          <c:cat>
            <c:strRef>
              <c:f>Performance!$B$23:$B$27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Performance!$H$23:$H$27</c:f>
              <c:numCache>
                <c:formatCode>0.000</c:formatCode>
                <c:ptCount val="5"/>
                <c:pt idx="0">
                  <c:v>4</c:v>
                </c:pt>
                <c:pt idx="1">
                  <c:v>20</c:v>
                </c:pt>
                <c:pt idx="2">
                  <c:v>40</c:v>
                </c:pt>
                <c:pt idx="3">
                  <c:v>36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218F-44F2-B369-CCA2AF2BB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679744"/>
        <c:axId val="74894720"/>
        <c:extLst/>
      </c:barChart>
      <c:catAx>
        <c:axId val="47679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Performance</a:t>
                </a:r>
                <a:r>
                  <a:rPr lang="en-US" baseline="0"/>
                  <a:t> Level</a:t>
                </a:r>
                <a:endParaRPr lang="en-US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94720"/>
        <c:crosses val="autoZero"/>
        <c:auto val="1"/>
        <c:lblAlgn val="ctr"/>
        <c:lblOffset val="100"/>
        <c:noMultiLvlLbl val="0"/>
      </c:catAx>
      <c:valAx>
        <c:axId val="74894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</a:t>
                </a:r>
                <a:r>
                  <a:rPr lang="en-US" sz="1200" baseline="0"/>
                  <a:t> of Students</a:t>
                </a:r>
                <a:endParaRPr lang="en-US" sz="1200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7679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Assessment!$B$15:$B$19</c:f>
              <c:strCache>
                <c:ptCount val="4"/>
                <c:pt idx="0">
                  <c:v>Unacceptable</c:v>
                </c:pt>
                <c:pt idx="1">
                  <c:v>Problematic</c:v>
                </c:pt>
                <c:pt idx="2">
                  <c:v>Satisfactory</c:v>
                </c:pt>
                <c:pt idx="3">
                  <c:v>Good</c:v>
                </c:pt>
              </c:strCache>
            </c:strRef>
          </c:cat>
          <c:val>
            <c:numRef>
              <c:f>Assessment!$F$15:$F$19</c:f>
              <c:numCache>
                <c:formatCode>0.000</c:formatCode>
                <c:ptCount val="5"/>
                <c:pt idx="0">
                  <c:v>8</c:v>
                </c:pt>
                <c:pt idx="1">
                  <c:v>32</c:v>
                </c:pt>
                <c:pt idx="2">
                  <c:v>36</c:v>
                </c:pt>
                <c:pt idx="3">
                  <c:v>24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B-410B-B674-AF12F0BAC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812544"/>
        <c:axId val="46818432"/>
      </c:barChart>
      <c:catAx>
        <c:axId val="4681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Performance</a:t>
                </a:r>
                <a:r>
                  <a:rPr lang="en-US" sz="1200" baseline="0"/>
                  <a:t> Level</a:t>
                </a:r>
                <a:endParaRPr lang="en-US" sz="1200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6818432"/>
        <c:crosses val="autoZero"/>
        <c:auto val="1"/>
        <c:lblAlgn val="ctr"/>
        <c:lblOffset val="100"/>
        <c:noMultiLvlLbl val="0"/>
      </c:catAx>
      <c:valAx>
        <c:axId val="46818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 of Students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6812544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Grading!$B$15:$B$25</c:f>
              <c:strCache>
                <c:ptCount val="11"/>
                <c:pt idx="0">
                  <c:v>F</c:v>
                </c:pt>
                <c:pt idx="1">
                  <c:v>D</c:v>
                </c:pt>
                <c:pt idx="2">
                  <c:v>D+</c:v>
                </c:pt>
                <c:pt idx="3">
                  <c:v>C-</c:v>
                </c:pt>
                <c:pt idx="4">
                  <c:v>C</c:v>
                </c:pt>
                <c:pt idx="5">
                  <c:v>C+</c:v>
                </c:pt>
                <c:pt idx="6">
                  <c:v>B-</c:v>
                </c:pt>
                <c:pt idx="7">
                  <c:v>B</c:v>
                </c:pt>
                <c:pt idx="8">
                  <c:v>B+</c:v>
                </c:pt>
                <c:pt idx="9">
                  <c:v>A-</c:v>
                </c:pt>
                <c:pt idx="10">
                  <c:v>   A</c:v>
                </c:pt>
              </c:strCache>
            </c:strRef>
          </c:cat>
          <c:val>
            <c:numRef>
              <c:f>Grading!$F$15:$F$25</c:f>
              <c:numCache>
                <c:formatCode>0.000</c:formatCode>
                <c:ptCount val="11"/>
                <c:pt idx="0">
                  <c:v>20</c:v>
                </c:pt>
                <c:pt idx="1">
                  <c:v>28.000000000000004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0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28.000000000000004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00-4662-9404-F608CF199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812544"/>
        <c:axId val="46818432"/>
      </c:barChart>
      <c:catAx>
        <c:axId val="4681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Letter Grade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6818432"/>
        <c:crosses val="autoZero"/>
        <c:auto val="1"/>
        <c:lblAlgn val="ctr"/>
        <c:lblOffset val="100"/>
        <c:noMultiLvlLbl val="0"/>
      </c:catAx>
      <c:valAx>
        <c:axId val="46818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</a:t>
                </a:r>
                <a:r>
                  <a:rPr lang="en-US" sz="1200" baseline="0"/>
                  <a:t> of Students</a:t>
                </a:r>
                <a:endParaRPr lang="en-US" sz="1200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6812544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633412</xdr:colOff>
      <xdr:row>30</xdr:row>
      <xdr:rowOff>138112</xdr:rowOff>
    </xdr:from>
    <xdr:to>
      <xdr:col>8</xdr:col>
      <xdr:colOff>23812</xdr:colOff>
      <xdr:row>45</xdr:row>
      <xdr:rowOff>23812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300037</xdr:colOff>
      <xdr:row>22</xdr:row>
      <xdr:rowOff>170497</xdr:rowOff>
    </xdr:from>
    <xdr:to>
      <xdr:col>7</xdr:col>
      <xdr:colOff>749617</xdr:colOff>
      <xdr:row>37</xdr:row>
      <xdr:rowOff>63817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557783-148E-48A6-8BFA-A3CEC3BAC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641032</xdr:colOff>
      <xdr:row>28</xdr:row>
      <xdr:rowOff>155257</xdr:rowOff>
    </xdr:from>
    <xdr:to>
      <xdr:col>8</xdr:col>
      <xdr:colOff>31432</xdr:colOff>
      <xdr:row>43</xdr:row>
      <xdr:rowOff>50482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://cwendorf.github.io/" TargetMode="External"/><Relationship Id="rId1" Type="http://schemas.openxmlformats.org/officeDocument/2006/relationships/hyperlink" Target="https://github.com/cwendorf/BASE/tree/main/GREAT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ithub.com/cwendorf/BASE/blob/main/GREAT/Wendorf-EmbeddedAssessmentMethodology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34"/>
  <sheetViews>
    <sheetView tabSelected="1" showRuler="0" zoomScaleNormal="100" workbookViewId="0">
      <selection activeCell="B17" sqref="B17"/>
    </sheetView>
  </sheetViews>
  <sheetFormatPr defaultColWidth="11.109375" defaultRowHeight="14.4" x14ac:dyDescent="0.3"/>
  <cols>
    <col min="1" max="1" width="4.6640625" style="19" customWidth="1"/>
    <col min="2" max="8" width="11.109375" style="19"/>
    <col min="9" max="10" width="4.6640625" style="19" customWidth="1"/>
    <col min="11" max="17" width="11.109375" style="19"/>
    <col min="18" max="19" width="4.6640625" style="19" customWidth="1"/>
    <col min="20" max="16384" width="11.109375" style="19"/>
  </cols>
  <sheetData>
    <row r="2" spans="2:17" ht="18" x14ac:dyDescent="0.35">
      <c r="B2" s="79" t="s">
        <v>66</v>
      </c>
      <c r="C2" s="79"/>
      <c r="D2" s="79"/>
      <c r="E2" s="79"/>
      <c r="F2" s="79"/>
      <c r="G2" s="79"/>
      <c r="H2" s="79"/>
      <c r="K2" s="79" t="s">
        <v>27</v>
      </c>
      <c r="L2" s="79"/>
      <c r="M2" s="79"/>
      <c r="N2" s="79"/>
      <c r="O2" s="79"/>
      <c r="P2" s="79"/>
      <c r="Q2" s="79"/>
    </row>
    <row r="3" spans="2:17" ht="15.6" customHeight="1" x14ac:dyDescent="0.35">
      <c r="B3" s="78" t="s">
        <v>20</v>
      </c>
      <c r="C3" s="78"/>
      <c r="D3" s="78"/>
      <c r="E3" s="78"/>
      <c r="F3" s="78"/>
      <c r="G3" s="78"/>
      <c r="H3" s="78"/>
      <c r="K3" s="78" t="s">
        <v>134</v>
      </c>
      <c r="L3" s="78"/>
      <c r="M3" s="78"/>
      <c r="N3" s="78"/>
      <c r="O3" s="78"/>
      <c r="P3" s="78"/>
      <c r="Q3" s="78"/>
    </row>
    <row r="4" spans="2:17" ht="15.6" customHeight="1" x14ac:dyDescent="0.35">
      <c r="B4" s="78" t="s">
        <v>35</v>
      </c>
      <c r="C4" s="78"/>
      <c r="D4" s="78"/>
      <c r="E4" s="78"/>
      <c r="F4" s="78"/>
      <c r="G4" s="78"/>
      <c r="H4" s="78"/>
      <c r="K4" s="77" t="s">
        <v>133</v>
      </c>
      <c r="L4" s="78"/>
      <c r="M4" s="78"/>
      <c r="N4" s="78"/>
      <c r="O4" s="78"/>
      <c r="P4" s="78"/>
      <c r="Q4" s="78"/>
    </row>
    <row r="5" spans="2:17" ht="14.4" customHeight="1" x14ac:dyDescent="0.3">
      <c r="B5" s="20"/>
      <c r="C5" s="20"/>
      <c r="D5" s="20"/>
      <c r="E5" s="20"/>
      <c r="F5" s="20"/>
      <c r="G5" s="20"/>
      <c r="H5" s="20"/>
    </row>
    <row r="6" spans="2:17" ht="15.6" x14ac:dyDescent="0.3">
      <c r="B6" s="1" t="s">
        <v>14</v>
      </c>
      <c r="K6" s="1" t="s">
        <v>67</v>
      </c>
    </row>
    <row r="7" spans="2:17" x14ac:dyDescent="0.3">
      <c r="K7" s="70"/>
    </row>
    <row r="8" spans="2:17" x14ac:dyDescent="0.3">
      <c r="B8" s="19" t="s">
        <v>33</v>
      </c>
      <c r="K8" s="70" t="s">
        <v>41</v>
      </c>
    </row>
    <row r="9" spans="2:17" x14ac:dyDescent="0.3">
      <c r="B9" s="19" t="s">
        <v>34</v>
      </c>
      <c r="K9" s="71" t="s">
        <v>68</v>
      </c>
    </row>
    <row r="10" spans="2:17" x14ac:dyDescent="0.3">
      <c r="K10" s="76" t="s">
        <v>132</v>
      </c>
    </row>
    <row r="11" spans="2:17" x14ac:dyDescent="0.3">
      <c r="K11" s="72"/>
    </row>
    <row r="12" spans="2:17" ht="15.6" x14ac:dyDescent="0.3">
      <c r="B12" s="1" t="s">
        <v>52</v>
      </c>
      <c r="K12" s="1" t="s">
        <v>17</v>
      </c>
    </row>
    <row r="14" spans="2:17" x14ac:dyDescent="0.3">
      <c r="B14" s="19" t="s">
        <v>51</v>
      </c>
      <c r="C14" s="19" t="s">
        <v>15</v>
      </c>
      <c r="K14" s="19" t="s">
        <v>28</v>
      </c>
    </row>
    <row r="15" spans="2:17" x14ac:dyDescent="0.3">
      <c r="B15" s="19" t="s">
        <v>48</v>
      </c>
      <c r="C15" s="19" t="s">
        <v>21</v>
      </c>
      <c r="K15" s="19" t="s">
        <v>18</v>
      </c>
    </row>
    <row r="16" spans="2:17" x14ac:dyDescent="0.3">
      <c r="B16" s="19" t="s">
        <v>135</v>
      </c>
      <c r="C16" s="19" t="s">
        <v>23</v>
      </c>
      <c r="K16" s="19" t="s">
        <v>19</v>
      </c>
    </row>
    <row r="17" spans="2:11" x14ac:dyDescent="0.3">
      <c r="B17" s="19" t="s">
        <v>49</v>
      </c>
      <c r="C17" s="19" t="s">
        <v>37</v>
      </c>
      <c r="K17" s="21" t="s">
        <v>38</v>
      </c>
    </row>
    <row r="18" spans="2:11" x14ac:dyDescent="0.3">
      <c r="B18" s="19" t="s">
        <v>50</v>
      </c>
      <c r="C18" s="19" t="s">
        <v>22</v>
      </c>
      <c r="K18" s="21" t="s">
        <v>39</v>
      </c>
    </row>
    <row r="20" spans="2:11" ht="15.6" x14ac:dyDescent="0.3">
      <c r="B20" s="1" t="s">
        <v>53</v>
      </c>
      <c r="K20" s="1" t="s">
        <v>40</v>
      </c>
    </row>
    <row r="22" spans="2:11" x14ac:dyDescent="0.3">
      <c r="B22" s="19" t="s">
        <v>31</v>
      </c>
      <c r="K22" s="19" t="s">
        <v>41</v>
      </c>
    </row>
    <row r="23" spans="2:11" x14ac:dyDescent="0.3">
      <c r="B23" s="19" t="s">
        <v>43</v>
      </c>
      <c r="K23" s="19" t="s">
        <v>42</v>
      </c>
    </row>
    <row r="24" spans="2:11" x14ac:dyDescent="0.3">
      <c r="B24" s="19" t="s">
        <v>16</v>
      </c>
      <c r="K24" t="s">
        <v>133</v>
      </c>
    </row>
    <row r="25" spans="2:11" x14ac:dyDescent="0.3">
      <c r="B25" s="19" t="s">
        <v>32</v>
      </c>
    </row>
    <row r="26" spans="2:11" x14ac:dyDescent="0.3">
      <c r="B26" s="19" t="s">
        <v>29</v>
      </c>
    </row>
    <row r="27" spans="2:11" x14ac:dyDescent="0.3">
      <c r="B27" s="19" t="s">
        <v>30</v>
      </c>
    </row>
    <row r="34" spans="2:2" ht="15.6" x14ac:dyDescent="0.3">
      <c r="B34" s="1"/>
    </row>
  </sheetData>
  <sheetProtection sheet="1" insertHyperlinks="0"/>
  <mergeCells count="6">
    <mergeCell ref="K4:Q4"/>
    <mergeCell ref="K3:Q3"/>
    <mergeCell ref="K2:Q2"/>
    <mergeCell ref="B2:H2"/>
    <mergeCell ref="B3:H3"/>
    <mergeCell ref="B4:H4"/>
  </mergeCells>
  <hyperlinks>
    <hyperlink ref="K4" r:id="rId1" xr:uid="{5067229E-0EE1-4218-AFF0-ED6C983AE781}"/>
    <hyperlink ref="K18" r:id="rId2" xr:uid="{CD0A4350-DE8E-46D2-A642-B0C8510F006B}"/>
    <hyperlink ref="K17" r:id="rId3" xr:uid="{8A2E7B4E-E341-418D-A436-2CB9DA7214DB}"/>
    <hyperlink ref="K10" r:id="rId4" xr:uid="{D6A79277-850E-4DD6-B73D-D1657B439457}"/>
  </hyperlinks>
  <pageMargins left="0.7" right="0.7" top="0.75" bottom="0.75" header="0.3" footer="0.3"/>
  <pageSetup fitToHeight="0" orientation="portrait" r:id="rId5"/>
  <headerFooter>
    <oddHeader>&amp;LGREAT: Grading and Embedded Assessment Tool&amp;RDesign: Single Factor, Within-Subjects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01"/>
  <sheetViews>
    <sheetView topLeftCell="A2" zoomScaleNormal="100" workbookViewId="0">
      <selection activeCell="M7" sqref="M7"/>
    </sheetView>
  </sheetViews>
  <sheetFormatPr defaultColWidth="11.109375" defaultRowHeight="14.4" x14ac:dyDescent="0.3"/>
  <cols>
    <col min="1" max="1" width="4.6640625" customWidth="1"/>
    <col min="2" max="3" width="11.109375" style="2"/>
    <col min="4" max="8" width="11.109375" style="3"/>
    <col min="9" max="10" width="4.6640625" customWidth="1"/>
    <col min="11" max="11" width="21.44140625" customWidth="1"/>
    <col min="12" max="16" width="11.109375" style="3"/>
    <col min="17" max="17" width="4.6640625" customWidth="1"/>
  </cols>
  <sheetData>
    <row r="1" spans="2:16" x14ac:dyDescent="0.3">
      <c r="B1"/>
      <c r="C1"/>
      <c r="K1" s="12"/>
      <c r="L1" s="28"/>
      <c r="M1" s="28"/>
      <c r="N1" s="28"/>
    </row>
    <row r="2" spans="2:16" ht="15" customHeight="1" x14ac:dyDescent="0.3">
      <c r="B2" s="84" t="s">
        <v>44</v>
      </c>
      <c r="C2" s="84"/>
      <c r="D2" s="84"/>
      <c r="E2" s="84"/>
      <c r="F2" s="84"/>
      <c r="G2" s="84"/>
      <c r="H2" s="84"/>
      <c r="K2" s="84" t="s">
        <v>47</v>
      </c>
      <c r="L2" s="84"/>
      <c r="M2" s="84"/>
      <c r="N2" s="84"/>
      <c r="O2" s="84"/>
      <c r="P2" s="84"/>
    </row>
    <row r="3" spans="2:16" ht="15" thickBot="1" x14ac:dyDescent="0.35">
      <c r="B3"/>
      <c r="C3"/>
      <c r="K3" s="12"/>
      <c r="L3" s="28"/>
      <c r="M3" s="28"/>
      <c r="N3" s="28"/>
    </row>
    <row r="4" spans="2:16" ht="16.2" thickBot="1" x14ac:dyDescent="0.35">
      <c r="B4" s="1" t="s">
        <v>44</v>
      </c>
      <c r="C4"/>
      <c r="D4"/>
      <c r="E4"/>
      <c r="F4"/>
      <c r="G4"/>
      <c r="H4"/>
      <c r="K4" s="29" t="s">
        <v>6</v>
      </c>
      <c r="L4" s="14" t="str">
        <f>IF($H$20="","",$H$20)</f>
        <v>Q1</v>
      </c>
      <c r="M4" s="14" t="str">
        <f>IF($H$21="","",$H$21)</f>
        <v>Q2</v>
      </c>
      <c r="N4" s="14" t="str">
        <f>IF($H$22="","",$H$22)</f>
        <v>Q3</v>
      </c>
      <c r="O4" s="14" t="str">
        <f>IF($H$23="","",$H$23)</f>
        <v>Q4</v>
      </c>
      <c r="P4" s="14" t="str">
        <f>IF($H$24="","",$H$24)</f>
        <v>Q5</v>
      </c>
    </row>
    <row r="5" spans="2:16" ht="15" thickBot="1" x14ac:dyDescent="0.35">
      <c r="B5"/>
      <c r="C5"/>
      <c r="D5"/>
      <c r="E5"/>
      <c r="G5"/>
      <c r="H5"/>
      <c r="K5" s="61" t="s">
        <v>96</v>
      </c>
      <c r="L5" s="7">
        <v>1</v>
      </c>
      <c r="M5" s="7">
        <v>1</v>
      </c>
      <c r="N5" s="7">
        <v>0</v>
      </c>
      <c r="O5" s="7">
        <v>0</v>
      </c>
      <c r="P5" s="62">
        <v>1</v>
      </c>
    </row>
    <row r="6" spans="2:16" ht="15" thickBot="1" x14ac:dyDescent="0.35">
      <c r="B6" s="88" t="s">
        <v>45</v>
      </c>
      <c r="C6" s="88"/>
      <c r="D6" s="88"/>
      <c r="E6" s="88"/>
      <c r="F6" s="88"/>
      <c r="G6" s="88"/>
      <c r="H6" s="88"/>
      <c r="K6" s="63" t="s">
        <v>97</v>
      </c>
      <c r="L6" s="8">
        <v>3</v>
      </c>
      <c r="M6" s="8">
        <v>3</v>
      </c>
      <c r="N6" s="8">
        <v>1</v>
      </c>
      <c r="O6" s="8">
        <v>1</v>
      </c>
      <c r="P6" s="64">
        <v>2</v>
      </c>
    </row>
    <row r="7" spans="2:16" x14ac:dyDescent="0.3">
      <c r="B7" s="89" t="s">
        <v>72</v>
      </c>
      <c r="C7" s="89"/>
      <c r="D7" s="89"/>
      <c r="E7" s="89"/>
      <c r="F7" s="89"/>
      <c r="G7" s="89"/>
      <c r="H7" s="89"/>
      <c r="K7" s="63" t="s">
        <v>98</v>
      </c>
      <c r="L7" s="8">
        <v>2</v>
      </c>
      <c r="M7" s="8">
        <v>2</v>
      </c>
      <c r="N7" s="8">
        <v>1</v>
      </c>
      <c r="O7" s="8">
        <v>3</v>
      </c>
      <c r="P7" s="64">
        <v>3</v>
      </c>
    </row>
    <row r="8" spans="2:16" ht="15" thickBot="1" x14ac:dyDescent="0.35">
      <c r="B8" s="90"/>
      <c r="C8" s="90"/>
      <c r="D8" s="90"/>
      <c r="E8" s="90"/>
      <c r="F8" s="90"/>
      <c r="G8" s="90"/>
      <c r="H8" s="90"/>
      <c r="K8" s="63" t="s">
        <v>99</v>
      </c>
      <c r="L8" s="8">
        <v>3</v>
      </c>
      <c r="M8" s="8">
        <v>3</v>
      </c>
      <c r="N8" s="8">
        <v>3</v>
      </c>
      <c r="O8" s="8">
        <v>2</v>
      </c>
      <c r="P8" s="64">
        <v>3</v>
      </c>
    </row>
    <row r="9" spans="2:16" ht="15" thickBot="1" x14ac:dyDescent="0.35">
      <c r="B9" s="4"/>
      <c r="C9" s="4"/>
      <c r="D9" s="4"/>
      <c r="E9" s="4"/>
      <c r="F9" s="5"/>
      <c r="G9" s="4"/>
      <c r="H9" s="4"/>
      <c r="K9" s="63" t="s">
        <v>100</v>
      </c>
      <c r="L9" s="8">
        <v>3</v>
      </c>
      <c r="M9" s="8">
        <v>2</v>
      </c>
      <c r="N9" s="8">
        <v>2</v>
      </c>
      <c r="O9" s="8">
        <v>0</v>
      </c>
      <c r="P9" s="64">
        <v>2</v>
      </c>
    </row>
    <row r="10" spans="2:16" ht="15" thickBot="1" x14ac:dyDescent="0.35">
      <c r="B10" s="91" t="s">
        <v>46</v>
      </c>
      <c r="C10" s="91"/>
      <c r="D10" s="91"/>
      <c r="E10" s="91"/>
      <c r="F10" s="91"/>
      <c r="G10" s="91"/>
      <c r="H10" s="91"/>
      <c r="K10" s="63" t="s">
        <v>101</v>
      </c>
      <c r="L10" s="8">
        <v>3</v>
      </c>
      <c r="M10" s="8">
        <v>1</v>
      </c>
      <c r="N10" s="8">
        <v>3</v>
      </c>
      <c r="O10" s="8">
        <v>0</v>
      </c>
      <c r="P10" s="64">
        <v>1</v>
      </c>
    </row>
    <row r="11" spans="2:16" x14ac:dyDescent="0.3">
      <c r="B11" s="92" t="s">
        <v>71</v>
      </c>
      <c r="C11" s="92"/>
      <c r="D11" s="92"/>
      <c r="E11" s="92"/>
      <c r="F11" s="92"/>
      <c r="G11" s="92"/>
      <c r="H11" s="92"/>
      <c r="K11" s="63" t="s">
        <v>102</v>
      </c>
      <c r="L11" s="8">
        <v>3</v>
      </c>
      <c r="M11" s="8">
        <v>2</v>
      </c>
      <c r="N11" s="8">
        <v>1</v>
      </c>
      <c r="O11" s="8">
        <v>2</v>
      </c>
      <c r="P11" s="64">
        <v>1</v>
      </c>
    </row>
    <row r="12" spans="2:16" x14ac:dyDescent="0.3">
      <c r="B12" s="93"/>
      <c r="C12" s="93"/>
      <c r="D12" s="93"/>
      <c r="E12" s="93"/>
      <c r="F12" s="93"/>
      <c r="G12" s="93"/>
      <c r="H12" s="93"/>
      <c r="K12" s="63" t="s">
        <v>103</v>
      </c>
      <c r="L12" s="8">
        <v>3</v>
      </c>
      <c r="M12" s="8">
        <v>1</v>
      </c>
      <c r="N12" s="8">
        <v>2</v>
      </c>
      <c r="O12" s="8">
        <v>1</v>
      </c>
      <c r="P12" s="64">
        <v>2</v>
      </c>
    </row>
    <row r="13" spans="2:16" ht="14.4" customHeight="1" x14ac:dyDescent="0.3">
      <c r="B13" s="93"/>
      <c r="C13" s="93"/>
      <c r="D13" s="93"/>
      <c r="E13" s="93"/>
      <c r="F13" s="93"/>
      <c r="G13" s="93"/>
      <c r="H13" s="93"/>
      <c r="K13" s="63" t="s">
        <v>104</v>
      </c>
      <c r="L13" s="8">
        <v>3</v>
      </c>
      <c r="M13" s="8">
        <v>3</v>
      </c>
      <c r="N13" s="8">
        <v>2</v>
      </c>
      <c r="O13" s="8">
        <v>2</v>
      </c>
      <c r="P13" s="64">
        <v>3</v>
      </c>
    </row>
    <row r="14" spans="2:16" ht="15" thickBot="1" x14ac:dyDescent="0.35">
      <c r="B14" s="94"/>
      <c r="C14" s="94"/>
      <c r="D14" s="94"/>
      <c r="E14" s="94"/>
      <c r="F14" s="94"/>
      <c r="G14" s="94"/>
      <c r="H14" s="94"/>
      <c r="K14" s="63" t="s">
        <v>105</v>
      </c>
      <c r="L14" s="8">
        <v>2</v>
      </c>
      <c r="M14" s="8">
        <v>2</v>
      </c>
      <c r="N14" s="8">
        <v>1</v>
      </c>
      <c r="O14" s="8">
        <v>1</v>
      </c>
      <c r="P14" s="64">
        <v>2</v>
      </c>
    </row>
    <row r="15" spans="2:16" x14ac:dyDescent="0.3">
      <c r="K15" s="63" t="s">
        <v>106</v>
      </c>
      <c r="L15" s="8">
        <v>3</v>
      </c>
      <c r="M15" s="8">
        <v>3</v>
      </c>
      <c r="N15" s="8">
        <v>3</v>
      </c>
      <c r="O15" s="8">
        <v>3</v>
      </c>
      <c r="P15" s="64">
        <v>3</v>
      </c>
    </row>
    <row r="16" spans="2:16" x14ac:dyDescent="0.3">
      <c r="K16" s="63" t="s">
        <v>107</v>
      </c>
      <c r="L16" s="8">
        <v>3</v>
      </c>
      <c r="M16" s="8">
        <v>3</v>
      </c>
      <c r="N16" s="8">
        <v>3</v>
      </c>
      <c r="O16" s="8">
        <v>3</v>
      </c>
      <c r="P16" s="64">
        <v>3</v>
      </c>
    </row>
    <row r="17" spans="2:16" ht="15.6" x14ac:dyDescent="0.3">
      <c r="B17" s="1" t="s">
        <v>70</v>
      </c>
      <c r="C17"/>
      <c r="D17"/>
      <c r="E17"/>
      <c r="K17" s="63" t="s">
        <v>108</v>
      </c>
      <c r="L17" s="8">
        <v>1</v>
      </c>
      <c r="M17" s="8">
        <v>0</v>
      </c>
      <c r="N17" s="8">
        <v>1</v>
      </c>
      <c r="O17" s="8">
        <v>0</v>
      </c>
      <c r="P17" s="64">
        <v>0</v>
      </c>
    </row>
    <row r="18" spans="2:16" ht="15" thickBot="1" x14ac:dyDescent="0.35">
      <c r="B18"/>
      <c r="C18"/>
      <c r="D18"/>
      <c r="E18"/>
      <c r="K18" s="63" t="s">
        <v>109</v>
      </c>
      <c r="L18" s="8">
        <v>3</v>
      </c>
      <c r="M18" s="8">
        <v>3</v>
      </c>
      <c r="N18" s="8">
        <v>3</v>
      </c>
      <c r="O18" s="8">
        <v>3</v>
      </c>
      <c r="P18" s="64">
        <v>3</v>
      </c>
    </row>
    <row r="19" spans="2:16" ht="15" thickBot="1" x14ac:dyDescent="0.35">
      <c r="B19" s="80" t="s">
        <v>69</v>
      </c>
      <c r="C19" s="80"/>
      <c r="D19" s="80" t="s">
        <v>54</v>
      </c>
      <c r="E19" s="80"/>
      <c r="F19" s="80"/>
      <c r="G19" s="80"/>
      <c r="H19" s="36" t="s">
        <v>26</v>
      </c>
      <c r="K19" s="63" t="s">
        <v>110</v>
      </c>
      <c r="L19" s="8">
        <v>2</v>
      </c>
      <c r="M19" s="8">
        <v>3</v>
      </c>
      <c r="N19" s="8">
        <v>3</v>
      </c>
      <c r="O19" s="8">
        <v>2</v>
      </c>
      <c r="P19" s="64">
        <v>2</v>
      </c>
    </row>
    <row r="20" spans="2:16" x14ac:dyDescent="0.3">
      <c r="B20" s="87" t="s">
        <v>73</v>
      </c>
      <c r="C20" s="81"/>
      <c r="D20" s="81" t="s">
        <v>74</v>
      </c>
      <c r="E20" s="81"/>
      <c r="F20" s="81"/>
      <c r="G20" s="81"/>
      <c r="H20" s="62" t="s">
        <v>75</v>
      </c>
      <c r="K20" s="63" t="s">
        <v>111</v>
      </c>
      <c r="L20" s="8">
        <v>3</v>
      </c>
      <c r="M20" s="8">
        <v>3</v>
      </c>
      <c r="N20" s="8">
        <v>3</v>
      </c>
      <c r="O20" s="8">
        <v>3</v>
      </c>
      <c r="P20" s="64">
        <v>3</v>
      </c>
    </row>
    <row r="21" spans="2:16" x14ac:dyDescent="0.3">
      <c r="B21" s="85" t="s">
        <v>76</v>
      </c>
      <c r="C21" s="82"/>
      <c r="D21" s="82" t="s">
        <v>77</v>
      </c>
      <c r="E21" s="82"/>
      <c r="F21" s="82"/>
      <c r="G21" s="82"/>
      <c r="H21" s="64" t="s">
        <v>78</v>
      </c>
      <c r="K21" s="63" t="s">
        <v>112</v>
      </c>
      <c r="L21" s="8">
        <v>3</v>
      </c>
      <c r="M21" s="8">
        <v>2</v>
      </c>
      <c r="N21" s="8">
        <v>3</v>
      </c>
      <c r="O21" s="8">
        <v>3</v>
      </c>
      <c r="P21" s="64">
        <v>2</v>
      </c>
    </row>
    <row r="22" spans="2:16" x14ac:dyDescent="0.3">
      <c r="B22" s="85" t="s">
        <v>79</v>
      </c>
      <c r="C22" s="82"/>
      <c r="D22" s="82" t="s">
        <v>80</v>
      </c>
      <c r="E22" s="82"/>
      <c r="F22" s="82"/>
      <c r="G22" s="82"/>
      <c r="H22" s="64" t="s">
        <v>81</v>
      </c>
      <c r="K22" s="63" t="s">
        <v>113</v>
      </c>
      <c r="L22" s="8">
        <v>3</v>
      </c>
      <c r="M22" s="8">
        <v>2</v>
      </c>
      <c r="N22" s="8">
        <v>2</v>
      </c>
      <c r="O22" s="8">
        <v>3</v>
      </c>
      <c r="P22" s="64">
        <v>2</v>
      </c>
    </row>
    <row r="23" spans="2:16" x14ac:dyDescent="0.3">
      <c r="B23" s="85" t="s">
        <v>82</v>
      </c>
      <c r="C23" s="82"/>
      <c r="D23" s="82" t="s">
        <v>83</v>
      </c>
      <c r="E23" s="82"/>
      <c r="F23" s="82"/>
      <c r="G23" s="82"/>
      <c r="H23" s="64" t="s">
        <v>84</v>
      </c>
      <c r="K23" s="63" t="s">
        <v>114</v>
      </c>
      <c r="L23" s="8">
        <v>3</v>
      </c>
      <c r="M23" s="8">
        <v>2</v>
      </c>
      <c r="N23" s="8">
        <v>3</v>
      </c>
      <c r="O23" s="8">
        <v>1</v>
      </c>
      <c r="P23" s="64">
        <v>1</v>
      </c>
    </row>
    <row r="24" spans="2:16" ht="15" thickBot="1" x14ac:dyDescent="0.35">
      <c r="B24" s="86" t="s">
        <v>85</v>
      </c>
      <c r="C24" s="83"/>
      <c r="D24" s="83" t="s">
        <v>86</v>
      </c>
      <c r="E24" s="83"/>
      <c r="F24" s="83"/>
      <c r="G24" s="83"/>
      <c r="H24" s="65" t="s">
        <v>87</v>
      </c>
      <c r="K24" s="63" t="s">
        <v>115</v>
      </c>
      <c r="L24" s="8">
        <v>3</v>
      </c>
      <c r="M24" s="8">
        <v>3</v>
      </c>
      <c r="N24" s="8">
        <v>3</v>
      </c>
      <c r="O24" s="8">
        <v>3</v>
      </c>
      <c r="P24" s="64">
        <v>3</v>
      </c>
    </row>
    <row r="25" spans="2:16" ht="15" thickBot="1" x14ac:dyDescent="0.35">
      <c r="K25" s="63" t="s">
        <v>116</v>
      </c>
      <c r="L25" s="8">
        <v>2</v>
      </c>
      <c r="M25" s="8">
        <v>3</v>
      </c>
      <c r="N25" s="8">
        <v>3</v>
      </c>
      <c r="O25" s="8">
        <v>1</v>
      </c>
      <c r="P25" s="64">
        <v>2</v>
      </c>
    </row>
    <row r="26" spans="2:16" ht="15" thickBot="1" x14ac:dyDescent="0.35">
      <c r="B26" s="80" t="s">
        <v>24</v>
      </c>
      <c r="C26" s="80"/>
      <c r="D26" s="80" t="s">
        <v>54</v>
      </c>
      <c r="E26" s="80"/>
      <c r="F26" s="80"/>
      <c r="G26" s="80"/>
      <c r="H26" s="36" t="s">
        <v>25</v>
      </c>
      <c r="K26" s="63" t="s">
        <v>117</v>
      </c>
      <c r="L26" s="8">
        <v>2</v>
      </c>
      <c r="M26" s="8">
        <v>2</v>
      </c>
      <c r="N26" s="8">
        <v>1</v>
      </c>
      <c r="O26" s="8">
        <v>2</v>
      </c>
      <c r="P26" s="64">
        <v>2</v>
      </c>
    </row>
    <row r="27" spans="2:16" x14ac:dyDescent="0.3">
      <c r="B27" s="87" t="s">
        <v>88</v>
      </c>
      <c r="C27" s="81"/>
      <c r="D27" s="81" t="s">
        <v>89</v>
      </c>
      <c r="E27" s="81"/>
      <c r="F27" s="81"/>
      <c r="G27" s="81"/>
      <c r="H27" s="62">
        <v>0</v>
      </c>
      <c r="K27" s="63" t="s">
        <v>118</v>
      </c>
      <c r="L27" s="8">
        <v>2</v>
      </c>
      <c r="M27" s="8">
        <v>1</v>
      </c>
      <c r="N27" s="8">
        <v>0</v>
      </c>
      <c r="O27" s="8">
        <v>2</v>
      </c>
      <c r="P27" s="64">
        <v>1</v>
      </c>
    </row>
    <row r="28" spans="2:16" x14ac:dyDescent="0.3">
      <c r="B28" s="85" t="s">
        <v>90</v>
      </c>
      <c r="C28" s="82"/>
      <c r="D28" s="82" t="s">
        <v>91</v>
      </c>
      <c r="E28" s="82"/>
      <c r="F28" s="82"/>
      <c r="G28" s="82"/>
      <c r="H28" s="64">
        <v>1</v>
      </c>
      <c r="K28" s="63" t="s">
        <v>119</v>
      </c>
      <c r="L28" s="8">
        <v>3</v>
      </c>
      <c r="M28" s="8">
        <v>3</v>
      </c>
      <c r="N28" s="8">
        <v>3</v>
      </c>
      <c r="O28" s="8">
        <v>3</v>
      </c>
      <c r="P28" s="64">
        <v>3</v>
      </c>
    </row>
    <row r="29" spans="2:16" x14ac:dyDescent="0.3">
      <c r="B29" s="85" t="s">
        <v>92</v>
      </c>
      <c r="C29" s="82"/>
      <c r="D29" s="82" t="s">
        <v>93</v>
      </c>
      <c r="E29" s="82"/>
      <c r="F29" s="82"/>
      <c r="G29" s="82"/>
      <c r="H29" s="64">
        <v>2</v>
      </c>
      <c r="K29" s="66" t="s">
        <v>120</v>
      </c>
      <c r="L29" s="8">
        <v>1</v>
      </c>
      <c r="M29" s="8">
        <v>3</v>
      </c>
      <c r="N29" s="8">
        <v>2</v>
      </c>
      <c r="O29" s="8">
        <v>1</v>
      </c>
      <c r="P29" s="64">
        <v>2</v>
      </c>
    </row>
    <row r="30" spans="2:16" x14ac:dyDescent="0.3">
      <c r="B30" s="85" t="s">
        <v>94</v>
      </c>
      <c r="C30" s="82"/>
      <c r="D30" s="82" t="s">
        <v>95</v>
      </c>
      <c r="E30" s="82"/>
      <c r="F30" s="82"/>
      <c r="G30" s="82"/>
      <c r="H30" s="64">
        <v>3</v>
      </c>
      <c r="K30" s="66"/>
      <c r="L30" s="8"/>
      <c r="M30" s="8"/>
      <c r="N30" s="8"/>
      <c r="O30" s="8"/>
      <c r="P30" s="64"/>
    </row>
    <row r="31" spans="2:16" ht="15" thickBot="1" x14ac:dyDescent="0.35">
      <c r="B31" s="86"/>
      <c r="C31" s="83"/>
      <c r="D31" s="83"/>
      <c r="E31" s="83"/>
      <c r="F31" s="83"/>
      <c r="G31" s="83"/>
      <c r="H31" s="65"/>
      <c r="K31" s="66"/>
      <c r="L31" s="8"/>
      <c r="M31" s="8"/>
      <c r="N31" s="8"/>
      <c r="O31" s="8"/>
      <c r="P31" s="64"/>
    </row>
    <row r="32" spans="2:16" x14ac:dyDescent="0.3">
      <c r="K32" s="66"/>
      <c r="L32" s="8"/>
      <c r="M32" s="8"/>
      <c r="N32" s="8"/>
      <c r="O32" s="8"/>
      <c r="P32" s="64"/>
    </row>
    <row r="33" spans="2:16" x14ac:dyDescent="0.3">
      <c r="B33" s="11"/>
      <c r="C33" s="11"/>
      <c r="D33" s="11"/>
      <c r="E33" s="11"/>
      <c r="F33" s="11"/>
      <c r="G33" s="11"/>
      <c r="H33" s="9"/>
      <c r="K33" s="66"/>
      <c r="L33" s="8"/>
      <c r="M33" s="8"/>
      <c r="N33" s="8"/>
      <c r="O33" s="8"/>
      <c r="P33" s="64"/>
    </row>
    <row r="34" spans="2:16" x14ac:dyDescent="0.3">
      <c r="B34" s="13"/>
      <c r="C34" s="13"/>
      <c r="D34" s="13"/>
      <c r="E34" s="13"/>
      <c r="F34" s="13"/>
      <c r="G34" s="13"/>
      <c r="H34" s="10"/>
      <c r="K34" s="66"/>
      <c r="L34" s="8"/>
      <c r="M34" s="8"/>
      <c r="N34" s="8"/>
      <c r="O34" s="8"/>
      <c r="P34" s="64"/>
    </row>
    <row r="35" spans="2:16" x14ac:dyDescent="0.3">
      <c r="B35" s="13"/>
      <c r="C35" s="13"/>
      <c r="D35" s="13"/>
      <c r="E35" s="13"/>
      <c r="F35" s="13"/>
      <c r="G35" s="13"/>
      <c r="H35" s="10"/>
      <c r="K35" s="66"/>
      <c r="L35" s="8"/>
      <c r="M35" s="8"/>
      <c r="N35" s="8"/>
      <c r="O35" s="8"/>
      <c r="P35" s="64"/>
    </row>
    <row r="36" spans="2:16" x14ac:dyDescent="0.3">
      <c r="B36" s="3"/>
      <c r="C36" s="3"/>
      <c r="K36" s="66"/>
      <c r="L36" s="8"/>
      <c r="M36" s="8"/>
      <c r="N36" s="8"/>
      <c r="O36" s="8"/>
      <c r="P36" s="64"/>
    </row>
    <row r="37" spans="2:16" x14ac:dyDescent="0.3">
      <c r="B37" s="11"/>
      <c r="C37" s="11"/>
      <c r="D37" s="12"/>
      <c r="E37" s="12"/>
      <c r="F37" s="12"/>
      <c r="G37" s="12"/>
      <c r="H37" s="9"/>
      <c r="K37" s="66"/>
      <c r="L37" s="8"/>
      <c r="M37" s="8"/>
      <c r="N37" s="8"/>
      <c r="O37" s="8"/>
      <c r="P37" s="64"/>
    </row>
    <row r="38" spans="2:16" x14ac:dyDescent="0.3">
      <c r="B38" s="13"/>
      <c r="C38" s="13"/>
      <c r="D38" s="13"/>
      <c r="E38" s="13"/>
      <c r="F38" s="13"/>
      <c r="G38" s="13"/>
      <c r="H38" s="10"/>
      <c r="K38" s="66"/>
      <c r="L38" s="8"/>
      <c r="M38" s="8"/>
      <c r="N38" s="8"/>
      <c r="O38" s="8"/>
      <c r="P38" s="64"/>
    </row>
    <row r="39" spans="2:16" x14ac:dyDescent="0.3">
      <c r="B39" s="13"/>
      <c r="C39" s="13"/>
      <c r="D39" s="13"/>
      <c r="E39" s="13"/>
      <c r="F39" s="13"/>
      <c r="G39" s="13"/>
      <c r="H39" s="10"/>
      <c r="K39" s="66"/>
      <c r="L39" s="8"/>
      <c r="M39" s="8"/>
      <c r="N39" s="8"/>
      <c r="O39" s="8"/>
      <c r="P39" s="64"/>
    </row>
    <row r="40" spans="2:16" x14ac:dyDescent="0.3">
      <c r="B40" s="13"/>
      <c r="C40" s="13"/>
      <c r="D40" s="13"/>
      <c r="E40" s="13"/>
      <c r="F40" s="13"/>
      <c r="G40" s="13"/>
      <c r="H40" s="10"/>
      <c r="K40" s="66"/>
      <c r="L40" s="8"/>
      <c r="M40" s="8"/>
      <c r="N40" s="8"/>
      <c r="O40" s="8"/>
      <c r="P40" s="64"/>
    </row>
    <row r="41" spans="2:16" x14ac:dyDescent="0.3">
      <c r="B41" s="13"/>
      <c r="C41" s="13"/>
      <c r="D41" s="13"/>
      <c r="E41" s="13"/>
      <c r="F41" s="13"/>
      <c r="G41" s="13"/>
      <c r="H41" s="10"/>
      <c r="K41" s="66"/>
      <c r="L41" s="8"/>
      <c r="M41" s="8"/>
      <c r="N41" s="8"/>
      <c r="O41" s="8"/>
      <c r="P41" s="64"/>
    </row>
    <row r="42" spans="2:16" x14ac:dyDescent="0.3">
      <c r="K42" s="66"/>
      <c r="L42" s="8"/>
      <c r="M42" s="8"/>
      <c r="N42" s="8"/>
      <c r="O42" s="8"/>
      <c r="P42" s="64"/>
    </row>
    <row r="43" spans="2:16" x14ac:dyDescent="0.3">
      <c r="K43" s="66"/>
      <c r="L43" s="8"/>
      <c r="M43" s="8"/>
      <c r="N43" s="8"/>
      <c r="O43" s="8"/>
      <c r="P43" s="64"/>
    </row>
    <row r="44" spans="2:16" x14ac:dyDescent="0.3">
      <c r="K44" s="66"/>
      <c r="L44" s="8"/>
      <c r="M44" s="8"/>
      <c r="N44" s="8"/>
      <c r="O44" s="8"/>
      <c r="P44" s="64"/>
    </row>
    <row r="45" spans="2:16" x14ac:dyDescent="0.3">
      <c r="K45" s="66"/>
      <c r="L45" s="8"/>
      <c r="M45" s="8"/>
      <c r="N45" s="8"/>
      <c r="O45" s="8"/>
      <c r="P45" s="64"/>
    </row>
    <row r="46" spans="2:16" x14ac:dyDescent="0.3">
      <c r="K46" s="66"/>
      <c r="L46" s="8"/>
      <c r="M46" s="8"/>
      <c r="N46" s="8"/>
      <c r="O46" s="8"/>
      <c r="P46" s="64"/>
    </row>
    <row r="47" spans="2:16" x14ac:dyDescent="0.3">
      <c r="K47" s="66"/>
      <c r="L47" s="8"/>
      <c r="M47" s="8"/>
      <c r="N47" s="8"/>
      <c r="O47" s="8"/>
      <c r="P47" s="64"/>
    </row>
    <row r="48" spans="2:16" x14ac:dyDescent="0.3">
      <c r="K48" s="66"/>
      <c r="L48" s="8"/>
      <c r="M48" s="8"/>
      <c r="N48" s="8"/>
      <c r="O48" s="8"/>
      <c r="P48" s="64"/>
    </row>
    <row r="49" spans="11:16" x14ac:dyDescent="0.3">
      <c r="K49" s="66"/>
      <c r="L49" s="8"/>
      <c r="M49" s="8"/>
      <c r="N49" s="8"/>
      <c r="O49" s="8"/>
      <c r="P49" s="64"/>
    </row>
    <row r="50" spans="11:16" x14ac:dyDescent="0.3">
      <c r="K50" s="66"/>
      <c r="L50" s="8"/>
      <c r="M50" s="8"/>
      <c r="N50" s="8"/>
      <c r="O50" s="8"/>
      <c r="P50" s="64"/>
    </row>
    <row r="51" spans="11:16" x14ac:dyDescent="0.3">
      <c r="K51" s="66"/>
      <c r="L51" s="8"/>
      <c r="M51" s="8"/>
      <c r="N51" s="8"/>
      <c r="O51" s="8"/>
      <c r="P51" s="64"/>
    </row>
    <row r="52" spans="11:16" x14ac:dyDescent="0.3">
      <c r="K52" s="66"/>
      <c r="L52" s="8"/>
      <c r="M52" s="8"/>
      <c r="N52" s="8"/>
      <c r="O52" s="8"/>
      <c r="P52" s="64"/>
    </row>
    <row r="53" spans="11:16" x14ac:dyDescent="0.3">
      <c r="K53" s="66"/>
      <c r="L53" s="8"/>
      <c r="M53" s="8"/>
      <c r="N53" s="8"/>
      <c r="O53" s="8"/>
      <c r="P53" s="64"/>
    </row>
    <row r="54" spans="11:16" x14ac:dyDescent="0.3">
      <c r="K54" s="66"/>
      <c r="L54" s="8"/>
      <c r="M54" s="8"/>
      <c r="N54" s="8"/>
      <c r="O54" s="8"/>
      <c r="P54" s="64"/>
    </row>
    <row r="55" spans="11:16" x14ac:dyDescent="0.3">
      <c r="K55" s="66"/>
      <c r="L55" s="8"/>
      <c r="M55" s="8"/>
      <c r="N55" s="8"/>
      <c r="O55" s="8"/>
      <c r="P55" s="64"/>
    </row>
    <row r="56" spans="11:16" x14ac:dyDescent="0.3">
      <c r="K56" s="66"/>
      <c r="L56" s="8"/>
      <c r="M56" s="8"/>
      <c r="N56" s="8"/>
      <c r="O56" s="8"/>
      <c r="P56" s="64"/>
    </row>
    <row r="57" spans="11:16" x14ac:dyDescent="0.3">
      <c r="K57" s="66"/>
      <c r="L57" s="8"/>
      <c r="M57" s="8"/>
      <c r="N57" s="8"/>
      <c r="O57" s="8"/>
      <c r="P57" s="64"/>
    </row>
    <row r="58" spans="11:16" x14ac:dyDescent="0.3">
      <c r="K58" s="66"/>
      <c r="L58" s="8"/>
      <c r="M58" s="8"/>
      <c r="N58" s="8"/>
      <c r="O58" s="8"/>
      <c r="P58" s="64"/>
    </row>
    <row r="59" spans="11:16" x14ac:dyDescent="0.3">
      <c r="K59" s="66"/>
      <c r="L59" s="8"/>
      <c r="M59" s="8"/>
      <c r="N59" s="8"/>
      <c r="O59" s="8"/>
      <c r="P59" s="64"/>
    </row>
    <row r="60" spans="11:16" x14ac:dyDescent="0.3">
      <c r="K60" s="66"/>
      <c r="L60" s="8"/>
      <c r="M60" s="8"/>
      <c r="N60" s="8"/>
      <c r="O60" s="8"/>
      <c r="P60" s="64"/>
    </row>
    <row r="61" spans="11:16" x14ac:dyDescent="0.3">
      <c r="K61" s="66"/>
      <c r="L61" s="8"/>
      <c r="M61" s="8"/>
      <c r="N61" s="8"/>
      <c r="O61" s="8"/>
      <c r="P61" s="64"/>
    </row>
    <row r="62" spans="11:16" x14ac:dyDescent="0.3">
      <c r="K62" s="66"/>
      <c r="L62" s="8"/>
      <c r="M62" s="8"/>
      <c r="N62" s="8"/>
      <c r="O62" s="8"/>
      <c r="P62" s="64"/>
    </row>
    <row r="63" spans="11:16" x14ac:dyDescent="0.3">
      <c r="K63" s="66"/>
      <c r="L63" s="8"/>
      <c r="M63" s="8"/>
      <c r="N63" s="8"/>
      <c r="O63" s="8"/>
      <c r="P63" s="64"/>
    </row>
    <row r="64" spans="11:16" x14ac:dyDescent="0.3">
      <c r="K64" s="66"/>
      <c r="L64" s="8"/>
      <c r="M64" s="8"/>
      <c r="N64" s="8"/>
      <c r="O64" s="8"/>
      <c r="P64" s="64"/>
    </row>
    <row r="65" spans="11:16" x14ac:dyDescent="0.3">
      <c r="K65" s="66"/>
      <c r="L65" s="8"/>
      <c r="M65" s="8"/>
      <c r="N65" s="8"/>
      <c r="O65" s="8"/>
      <c r="P65" s="64"/>
    </row>
    <row r="66" spans="11:16" x14ac:dyDescent="0.3">
      <c r="K66" s="66"/>
      <c r="L66" s="8"/>
      <c r="M66" s="8"/>
      <c r="N66" s="8"/>
      <c r="O66" s="8"/>
      <c r="P66" s="64"/>
    </row>
    <row r="67" spans="11:16" x14ac:dyDescent="0.3">
      <c r="K67" s="66"/>
      <c r="L67" s="8"/>
      <c r="M67" s="8"/>
      <c r="N67" s="8"/>
      <c r="O67" s="8"/>
      <c r="P67" s="64"/>
    </row>
    <row r="68" spans="11:16" x14ac:dyDescent="0.3">
      <c r="K68" s="66"/>
      <c r="L68" s="8"/>
      <c r="M68" s="8"/>
      <c r="N68" s="8"/>
      <c r="O68" s="8"/>
      <c r="P68" s="64"/>
    </row>
    <row r="69" spans="11:16" x14ac:dyDescent="0.3">
      <c r="K69" s="66"/>
      <c r="L69" s="8"/>
      <c r="M69" s="8"/>
      <c r="N69" s="8"/>
      <c r="O69" s="8"/>
      <c r="P69" s="64"/>
    </row>
    <row r="70" spans="11:16" x14ac:dyDescent="0.3">
      <c r="K70" s="66"/>
      <c r="L70" s="8"/>
      <c r="M70" s="8"/>
      <c r="N70" s="8"/>
      <c r="O70" s="8"/>
      <c r="P70" s="64"/>
    </row>
    <row r="71" spans="11:16" x14ac:dyDescent="0.3">
      <c r="K71" s="66"/>
      <c r="L71" s="8"/>
      <c r="M71" s="8"/>
      <c r="N71" s="8"/>
      <c r="O71" s="8"/>
      <c r="P71" s="64"/>
    </row>
    <row r="72" spans="11:16" x14ac:dyDescent="0.3">
      <c r="K72" s="66"/>
      <c r="L72" s="8"/>
      <c r="M72" s="8"/>
      <c r="N72" s="8"/>
      <c r="O72" s="8"/>
      <c r="P72" s="64"/>
    </row>
    <row r="73" spans="11:16" x14ac:dyDescent="0.3">
      <c r="K73" s="66"/>
      <c r="L73" s="8"/>
      <c r="M73" s="8"/>
      <c r="N73" s="8"/>
      <c r="O73" s="8"/>
      <c r="P73" s="64"/>
    </row>
    <row r="74" spans="11:16" x14ac:dyDescent="0.3">
      <c r="K74" s="66"/>
      <c r="L74" s="8"/>
      <c r="M74" s="8"/>
      <c r="N74" s="8"/>
      <c r="O74" s="8"/>
      <c r="P74" s="64"/>
    </row>
    <row r="75" spans="11:16" x14ac:dyDescent="0.3">
      <c r="K75" s="66"/>
      <c r="L75" s="8"/>
      <c r="M75" s="8"/>
      <c r="N75" s="8"/>
      <c r="O75" s="8"/>
      <c r="P75" s="64"/>
    </row>
    <row r="76" spans="11:16" x14ac:dyDescent="0.3">
      <c r="K76" s="66"/>
      <c r="L76" s="8"/>
      <c r="M76" s="8"/>
      <c r="N76" s="8"/>
      <c r="O76" s="8"/>
      <c r="P76" s="64"/>
    </row>
    <row r="77" spans="11:16" x14ac:dyDescent="0.3">
      <c r="K77" s="66"/>
      <c r="L77" s="8"/>
      <c r="M77" s="8"/>
      <c r="N77" s="8"/>
      <c r="O77" s="8"/>
      <c r="P77" s="64"/>
    </row>
    <row r="78" spans="11:16" x14ac:dyDescent="0.3">
      <c r="K78" s="66"/>
      <c r="L78" s="8"/>
      <c r="M78" s="8"/>
      <c r="N78" s="8"/>
      <c r="O78" s="8"/>
      <c r="P78" s="64"/>
    </row>
    <row r="79" spans="11:16" x14ac:dyDescent="0.3">
      <c r="K79" s="66"/>
      <c r="L79" s="8"/>
      <c r="M79" s="8"/>
      <c r="N79" s="8"/>
      <c r="O79" s="8"/>
      <c r="P79" s="64"/>
    </row>
    <row r="80" spans="11:16" x14ac:dyDescent="0.3">
      <c r="K80" s="66"/>
      <c r="L80" s="8"/>
      <c r="M80" s="8"/>
      <c r="N80" s="8"/>
      <c r="O80" s="8"/>
      <c r="P80" s="64"/>
    </row>
    <row r="81" spans="11:16" x14ac:dyDescent="0.3">
      <c r="K81" s="66"/>
      <c r="L81" s="8"/>
      <c r="M81" s="8"/>
      <c r="N81" s="8"/>
      <c r="O81" s="8"/>
      <c r="P81" s="64"/>
    </row>
    <row r="82" spans="11:16" x14ac:dyDescent="0.3">
      <c r="K82" s="66"/>
      <c r="L82" s="8"/>
      <c r="M82" s="8"/>
      <c r="N82" s="8"/>
      <c r="O82" s="8"/>
      <c r="P82" s="64"/>
    </row>
    <row r="83" spans="11:16" x14ac:dyDescent="0.3">
      <c r="K83" s="66"/>
      <c r="L83" s="8"/>
      <c r="M83" s="8"/>
      <c r="N83" s="8"/>
      <c r="O83" s="8"/>
      <c r="P83" s="64"/>
    </row>
    <row r="84" spans="11:16" x14ac:dyDescent="0.3">
      <c r="K84" s="66"/>
      <c r="L84" s="8"/>
      <c r="M84" s="8"/>
      <c r="N84" s="8"/>
      <c r="O84" s="8"/>
      <c r="P84" s="64"/>
    </row>
    <row r="85" spans="11:16" x14ac:dyDescent="0.3">
      <c r="K85" s="66"/>
      <c r="L85" s="8"/>
      <c r="M85" s="8"/>
      <c r="N85" s="8"/>
      <c r="O85" s="8"/>
      <c r="P85" s="64"/>
    </row>
    <row r="86" spans="11:16" x14ac:dyDescent="0.3">
      <c r="K86" s="66"/>
      <c r="L86" s="8"/>
      <c r="M86" s="8"/>
      <c r="N86" s="8"/>
      <c r="O86" s="8"/>
      <c r="P86" s="64"/>
    </row>
    <row r="87" spans="11:16" x14ac:dyDescent="0.3">
      <c r="K87" s="66"/>
      <c r="L87" s="8"/>
      <c r="M87" s="8"/>
      <c r="N87" s="8"/>
      <c r="O87" s="8"/>
      <c r="P87" s="64"/>
    </row>
    <row r="88" spans="11:16" x14ac:dyDescent="0.3">
      <c r="K88" s="66"/>
      <c r="L88" s="8"/>
      <c r="M88" s="8"/>
      <c r="N88" s="8"/>
      <c r="O88" s="8"/>
      <c r="P88" s="64"/>
    </row>
    <row r="89" spans="11:16" x14ac:dyDescent="0.3">
      <c r="K89" s="66"/>
      <c r="L89" s="8"/>
      <c r="M89" s="8"/>
      <c r="N89" s="8"/>
      <c r="O89" s="8"/>
      <c r="P89" s="64"/>
    </row>
    <row r="90" spans="11:16" x14ac:dyDescent="0.3">
      <c r="K90" s="66"/>
      <c r="L90" s="8"/>
      <c r="M90" s="8"/>
      <c r="N90" s="8"/>
      <c r="O90" s="8"/>
      <c r="P90" s="64"/>
    </row>
    <row r="91" spans="11:16" x14ac:dyDescent="0.3">
      <c r="K91" s="66"/>
      <c r="L91" s="8"/>
      <c r="M91" s="8"/>
      <c r="N91" s="8"/>
      <c r="O91" s="8"/>
      <c r="P91" s="64"/>
    </row>
    <row r="92" spans="11:16" x14ac:dyDescent="0.3">
      <c r="K92" s="66"/>
      <c r="L92" s="8"/>
      <c r="M92" s="8"/>
      <c r="N92" s="8"/>
      <c r="O92" s="8"/>
      <c r="P92" s="64"/>
    </row>
    <row r="93" spans="11:16" x14ac:dyDescent="0.3">
      <c r="K93" s="66"/>
      <c r="L93" s="8"/>
      <c r="M93" s="8"/>
      <c r="N93" s="8"/>
      <c r="O93" s="8"/>
      <c r="P93" s="64"/>
    </row>
    <row r="94" spans="11:16" x14ac:dyDescent="0.3">
      <c r="K94" s="66"/>
      <c r="L94" s="8"/>
      <c r="M94" s="8"/>
      <c r="N94" s="8"/>
      <c r="O94" s="8"/>
      <c r="P94" s="64"/>
    </row>
    <row r="95" spans="11:16" x14ac:dyDescent="0.3">
      <c r="K95" s="66"/>
      <c r="L95" s="8"/>
      <c r="M95" s="8"/>
      <c r="N95" s="8"/>
      <c r="O95" s="8"/>
      <c r="P95" s="64"/>
    </row>
    <row r="96" spans="11:16" x14ac:dyDescent="0.3">
      <c r="K96" s="66"/>
      <c r="L96" s="8"/>
      <c r="M96" s="8"/>
      <c r="N96" s="8"/>
      <c r="O96" s="8"/>
      <c r="P96" s="64"/>
    </row>
    <row r="97" spans="11:16" x14ac:dyDescent="0.3">
      <c r="K97" s="66"/>
      <c r="L97" s="8"/>
      <c r="M97" s="8"/>
      <c r="N97" s="8"/>
      <c r="O97" s="8"/>
      <c r="P97" s="64"/>
    </row>
    <row r="98" spans="11:16" x14ac:dyDescent="0.3">
      <c r="K98" s="66"/>
      <c r="L98" s="8"/>
      <c r="M98" s="8"/>
      <c r="N98" s="8"/>
      <c r="O98" s="8"/>
      <c r="P98" s="64"/>
    </row>
    <row r="99" spans="11:16" x14ac:dyDescent="0.3">
      <c r="K99" s="66"/>
      <c r="L99" s="8"/>
      <c r="M99" s="8"/>
      <c r="N99" s="8"/>
      <c r="O99" s="8"/>
      <c r="P99" s="64"/>
    </row>
    <row r="100" spans="11:16" x14ac:dyDescent="0.3">
      <c r="K100" s="66"/>
      <c r="L100" s="8"/>
      <c r="M100" s="8"/>
      <c r="N100" s="8"/>
      <c r="O100" s="8"/>
      <c r="P100" s="64"/>
    </row>
    <row r="101" spans="11:16" x14ac:dyDescent="0.3">
      <c r="K101" s="66"/>
      <c r="L101" s="8"/>
      <c r="M101" s="8"/>
      <c r="N101" s="8"/>
      <c r="O101" s="8"/>
      <c r="P101" s="64"/>
    </row>
  </sheetData>
  <sheetProtection sheet="1" selectLockedCells="1"/>
  <autoFilter ref="K4:P4" xr:uid="{00000000-0001-0000-0100-000000000000}"/>
  <mergeCells count="30">
    <mergeCell ref="K2:P2"/>
    <mergeCell ref="B6:H6"/>
    <mergeCell ref="B7:H8"/>
    <mergeCell ref="B10:H10"/>
    <mergeCell ref="B11:H14"/>
    <mergeCell ref="D28:G28"/>
    <mergeCell ref="D29:G29"/>
    <mergeCell ref="D30:G30"/>
    <mergeCell ref="D31:G31"/>
    <mergeCell ref="B2:H2"/>
    <mergeCell ref="B30:C30"/>
    <mergeCell ref="B31:C31"/>
    <mergeCell ref="B27:C27"/>
    <mergeCell ref="B28:C28"/>
    <mergeCell ref="B29:C29"/>
    <mergeCell ref="B20:C20"/>
    <mergeCell ref="B21:C21"/>
    <mergeCell ref="B22:C22"/>
    <mergeCell ref="B23:C23"/>
    <mergeCell ref="B24:C24"/>
    <mergeCell ref="D24:G24"/>
    <mergeCell ref="B19:C19"/>
    <mergeCell ref="B26:C26"/>
    <mergeCell ref="D26:G26"/>
    <mergeCell ref="D27:G27"/>
    <mergeCell ref="D19:G19"/>
    <mergeCell ref="D20:G20"/>
    <mergeCell ref="D21:G21"/>
    <mergeCell ref="D22:G22"/>
    <mergeCell ref="D23:G23"/>
  </mergeCells>
  <pageMargins left="0.7" right="0.7" top="0.75" bottom="0.75" header="0.3" footer="0.3"/>
  <pageSetup fitToHeight="0" orientation="portrait" r:id="rId1"/>
  <headerFooter>
    <oddHeader>&amp;LGREAT: Grading and Embedded Assessment Tool&amp;RDesign: Single Factor, Within-Subjects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194"/>
  <sheetViews>
    <sheetView topLeftCell="A13" zoomScaleNormal="100" workbookViewId="0">
      <selection activeCell="D10" sqref="D10"/>
    </sheetView>
  </sheetViews>
  <sheetFormatPr defaultColWidth="11.109375" defaultRowHeight="14.4" x14ac:dyDescent="0.3"/>
  <cols>
    <col min="1" max="1" width="4.6640625" customWidth="1"/>
    <col min="4" max="6" width="11.109375" style="3"/>
    <col min="9" max="10" width="4.6640625" customWidth="1"/>
    <col min="11" max="11" width="21.44140625" style="2" customWidth="1"/>
    <col min="12" max="14" width="11.109375" style="3"/>
    <col min="17" max="17" width="4.6640625" customWidth="1"/>
  </cols>
  <sheetData>
    <row r="2" spans="2:16" ht="14.4" customHeight="1" x14ac:dyDescent="0.3">
      <c r="B2" s="84" t="s">
        <v>13</v>
      </c>
      <c r="C2" s="84"/>
      <c r="D2" s="84"/>
      <c r="E2" s="84"/>
      <c r="F2" s="84"/>
      <c r="G2" s="84"/>
      <c r="H2" s="84"/>
      <c r="K2" s="84" t="s">
        <v>55</v>
      </c>
      <c r="L2" s="84"/>
      <c r="M2" s="84"/>
      <c r="N2" s="84"/>
      <c r="O2" s="84"/>
      <c r="P2" s="84"/>
    </row>
    <row r="3" spans="2:16" ht="14.4" customHeight="1" x14ac:dyDescent="0.35">
      <c r="B3" s="23"/>
      <c r="C3" s="23"/>
      <c r="D3" s="23"/>
      <c r="E3" s="23"/>
      <c r="F3" s="23"/>
      <c r="G3" s="23"/>
      <c r="H3" s="23"/>
      <c r="K3" s="23"/>
      <c r="L3" s="23"/>
      <c r="M3" s="23"/>
      <c r="N3" s="23"/>
      <c r="O3" s="23"/>
      <c r="P3" s="23"/>
    </row>
    <row r="4" spans="2:16" ht="14.4" customHeight="1" x14ac:dyDescent="0.35">
      <c r="B4" s="22" t="s">
        <v>58</v>
      </c>
      <c r="K4" s="22" t="s">
        <v>63</v>
      </c>
      <c r="L4" s="23"/>
      <c r="M4" s="23"/>
      <c r="N4" s="23"/>
      <c r="O4" s="23"/>
      <c r="P4" s="23"/>
    </row>
    <row r="5" spans="2:16" ht="14.4" customHeight="1" thickBot="1" x14ac:dyDescent="0.35">
      <c r="K5"/>
      <c r="L5"/>
      <c r="M5"/>
      <c r="N5"/>
    </row>
    <row r="6" spans="2:16" ht="15" thickBot="1" x14ac:dyDescent="0.35">
      <c r="B6" s="6" t="s">
        <v>12</v>
      </c>
      <c r="C6" s="4"/>
      <c r="D6" s="14" t="str">
        <f>D14</f>
        <v>Q1</v>
      </c>
      <c r="E6" s="14" t="str">
        <f>E14</f>
        <v>Q2</v>
      </c>
      <c r="F6" s="14" t="str">
        <f>F14</f>
        <v>Q3</v>
      </c>
      <c r="G6" s="14" t="str">
        <f>G14</f>
        <v>Q4</v>
      </c>
      <c r="H6" s="14" t="str">
        <f>H14</f>
        <v>Q5</v>
      </c>
      <c r="K6" s="6" t="s">
        <v>6</v>
      </c>
      <c r="L6" s="14" t="str">
        <f>D14</f>
        <v>Q1</v>
      </c>
      <c r="M6" s="14" t="str">
        <f>E14</f>
        <v>Q2</v>
      </c>
      <c r="N6" s="14" t="str">
        <f>F14</f>
        <v>Q3</v>
      </c>
      <c r="O6" s="14" t="str">
        <f>G14</f>
        <v>Q4</v>
      </c>
      <c r="P6" s="14" t="str">
        <f>H14</f>
        <v>Q5</v>
      </c>
    </row>
    <row r="7" spans="2:16" x14ac:dyDescent="0.3">
      <c r="B7" s="44" t="s">
        <v>1</v>
      </c>
      <c r="C7" s="44"/>
      <c r="D7" s="45">
        <f>IF(D$6="","",IFERROR(AVERAGE(L$7:L$101),""))</f>
        <v>2.52</v>
      </c>
      <c r="E7" s="45">
        <f>IF(E$6="","",IFERROR(AVERAGE(M$7:M$101),""))</f>
        <v>2.2400000000000002</v>
      </c>
      <c r="F7" s="45">
        <f>IF(F$6="","",IFERROR(AVERAGE(N$7:N$101),""))</f>
        <v>2.08</v>
      </c>
      <c r="G7" s="45">
        <f>IF(G$6="","",IFERROR(AVERAGE(O$7:O$101),""))</f>
        <v>1.8</v>
      </c>
      <c r="H7" s="45">
        <f>IF(H$6="","",IFERROR(AVERAGE(P$7:P$101),""))</f>
        <v>2.08</v>
      </c>
      <c r="K7" s="55" t="str">
        <f>IF(Data!K5&lt;&gt;"",Data!K5,"")</f>
        <v>Student 01</v>
      </c>
      <c r="L7" s="50">
        <f>IF(AND(Data!L5&lt;&gt;"",D$6&lt;&gt;""),Data!L5,"")</f>
        <v>1</v>
      </c>
      <c r="M7" s="50">
        <f>IF(AND(Data!M5&lt;&gt;"",E$6&lt;&gt;""),Data!M5,"")</f>
        <v>1</v>
      </c>
      <c r="N7" s="50">
        <f>IF(AND(Data!N5&lt;&gt;"",F$6&lt;&gt;""),Data!N5,"")</f>
        <v>0</v>
      </c>
      <c r="O7" s="50">
        <f>IF(AND(Data!O5&lt;&gt;"",G$6&lt;&gt;""),Data!O5,"")</f>
        <v>0</v>
      </c>
      <c r="P7" s="50">
        <f>IF(AND(Data!P5&lt;&gt;"",H$6&lt;&gt;""),Data!P5,"")</f>
        <v>1</v>
      </c>
    </row>
    <row r="8" spans="2:16" x14ac:dyDescent="0.3">
      <c r="B8" s="46" t="s">
        <v>59</v>
      </c>
      <c r="C8" s="46"/>
      <c r="D8" s="47">
        <f>IF(D$6="","",IFERROR(MEDIAN(L$7:L$101),""))</f>
        <v>3</v>
      </c>
      <c r="E8" s="47">
        <f>IF(E$6="","",IFERROR(MEDIAN(M$7:M$101),""))</f>
        <v>2</v>
      </c>
      <c r="F8" s="47">
        <f>IF(F$6="","",IFERROR(MEDIAN(N$7:N$101),""))</f>
        <v>2</v>
      </c>
      <c r="G8" s="47">
        <f>IF(G$6="","",IFERROR(MEDIAN(O$7:O$101),""))</f>
        <v>2</v>
      </c>
      <c r="H8" s="47">
        <f>IF(H$6="","",IFERROR(MEDIAN(P$7:P$101),""))</f>
        <v>2</v>
      </c>
      <c r="K8" s="56" t="str">
        <f>IF(Data!K6&lt;&gt;"",Data!K6,"")</f>
        <v>Student 02</v>
      </c>
      <c r="L8" s="51">
        <f>IF(AND(Data!L6&lt;&gt;"",D$6&lt;&gt;""),Data!L6,"")</f>
        <v>3</v>
      </c>
      <c r="M8" s="51">
        <f>IF(AND(Data!M6&lt;&gt;"",E$6&lt;&gt;""),Data!M6,"")</f>
        <v>3</v>
      </c>
      <c r="N8" s="51">
        <f>IF(AND(Data!N6&lt;&gt;"",F$6&lt;&gt;""),Data!N6,"")</f>
        <v>1</v>
      </c>
      <c r="O8" s="51">
        <f>IF(AND(Data!O6&lt;&gt;"",G$6&lt;&gt;""),Data!O6,"")</f>
        <v>1</v>
      </c>
      <c r="P8" s="51">
        <f>IF(AND(Data!P6&lt;&gt;"",H$6&lt;&gt;""),Data!P6,"")</f>
        <v>2</v>
      </c>
    </row>
    <row r="9" spans="2:16" x14ac:dyDescent="0.3">
      <c r="B9" s="46" t="s">
        <v>4</v>
      </c>
      <c r="C9" s="46"/>
      <c r="D9" s="47">
        <f>IF(D$6="","",IF(COUNT(L$7:L$101)&gt;0,MIN(L$7:L$101),""))</f>
        <v>1</v>
      </c>
      <c r="E9" s="47">
        <f>IF(E$6="","",IF(COUNT(M$7:M$101)&gt;0,MIN(M$7:M$101),""))</f>
        <v>0</v>
      </c>
      <c r="F9" s="47">
        <f>IF(F$6="","",IF(COUNT(N$7:N$101)&gt;0,MIN(N$7:N$101),""))</f>
        <v>0</v>
      </c>
      <c r="G9" s="47">
        <f>IF(G$6="","",IF(COUNT(O$7:O$101)&gt;0,MIN(O$7:O$101),""))</f>
        <v>0</v>
      </c>
      <c r="H9" s="47">
        <f>IF(H$6="","",IF(COUNT(P$7:P$101)&gt;0,MIN(P$7:P$101),""))</f>
        <v>0</v>
      </c>
      <c r="K9" s="56" t="str">
        <f>IF(Data!K7&lt;&gt;"",Data!K7,"")</f>
        <v>Student 03</v>
      </c>
      <c r="L9" s="51">
        <f>IF(AND(Data!L7&lt;&gt;"",D$6&lt;&gt;""),Data!L7,"")</f>
        <v>2</v>
      </c>
      <c r="M9" s="51">
        <f>IF(AND(Data!M7&lt;&gt;"",E$6&lt;&gt;""),Data!M7,"")</f>
        <v>2</v>
      </c>
      <c r="N9" s="51">
        <f>IF(AND(Data!N7&lt;&gt;"",F$6&lt;&gt;""),Data!N7,"")</f>
        <v>1</v>
      </c>
      <c r="O9" s="51">
        <f>IF(AND(Data!O7&lt;&gt;"",G$6&lt;&gt;""),Data!O7,"")</f>
        <v>3</v>
      </c>
      <c r="P9" s="51">
        <f>IF(AND(Data!P7&lt;&gt;"",H$6&lt;&gt;""),Data!P7,"")</f>
        <v>3</v>
      </c>
    </row>
    <row r="10" spans="2:16" ht="15" thickBot="1" x14ac:dyDescent="0.35">
      <c r="B10" s="48" t="s">
        <v>3</v>
      </c>
      <c r="C10" s="48"/>
      <c r="D10" s="49">
        <f>IF(D$6="","",IF(COUNT(L$7:L$101)&gt;0,MAX(L$7:L$101),""))</f>
        <v>3</v>
      </c>
      <c r="E10" s="49">
        <f>IF(E$6="","",IF(COUNT(M$7:M$101)&gt;0,MAX(M$7:M$101),""))</f>
        <v>3</v>
      </c>
      <c r="F10" s="49">
        <f>IF(F$6="","",IF(COUNT(N$7:N$101)&gt;0,MAX(N$7:N$101),""))</f>
        <v>3</v>
      </c>
      <c r="G10" s="49">
        <f>IF(G$6="","",IF(COUNT(O$7:O$101)&gt;0,MAX(O$7:O$101),""))</f>
        <v>3</v>
      </c>
      <c r="H10" s="49">
        <f>IF(H$6="","",IF(COUNT(P$7:P$101)&gt;0,MAX(P$7:P$101),""))</f>
        <v>3</v>
      </c>
      <c r="K10" s="56" t="str">
        <f>IF(Data!K8&lt;&gt;"",Data!K8,"")</f>
        <v>Student 04</v>
      </c>
      <c r="L10" s="51">
        <f>IF(AND(Data!L8&lt;&gt;"",D$6&lt;&gt;""),Data!L8,"")</f>
        <v>3</v>
      </c>
      <c r="M10" s="51">
        <f>IF(AND(Data!M8&lt;&gt;"",E$6&lt;&gt;""),Data!M8,"")</f>
        <v>3</v>
      </c>
      <c r="N10" s="51">
        <f>IF(AND(Data!N8&lt;&gt;"",F$6&lt;&gt;""),Data!N8,"")</f>
        <v>3</v>
      </c>
      <c r="O10" s="51">
        <f>IF(AND(Data!O8&lt;&gt;"",G$6&lt;&gt;""),Data!O8,"")</f>
        <v>2</v>
      </c>
      <c r="P10" s="51">
        <f>IF(AND(Data!P8&lt;&gt;"",H$6&lt;&gt;""),Data!P8,"")</f>
        <v>3</v>
      </c>
    </row>
    <row r="11" spans="2:16" x14ac:dyDescent="0.3">
      <c r="K11" s="56" t="str">
        <f>IF(Data!K9&lt;&gt;"",Data!K9,"")</f>
        <v>Student 05</v>
      </c>
      <c r="L11" s="51">
        <f>IF(AND(Data!L9&lt;&gt;"",D$6&lt;&gt;""),Data!L9,"")</f>
        <v>3</v>
      </c>
      <c r="M11" s="51">
        <f>IF(AND(Data!M9&lt;&gt;"",E$6&lt;&gt;""),Data!M9,"")</f>
        <v>2</v>
      </c>
      <c r="N11" s="51">
        <f>IF(AND(Data!N9&lt;&gt;"",F$6&lt;&gt;""),Data!N9,"")</f>
        <v>2</v>
      </c>
      <c r="O11" s="51">
        <f>IF(AND(Data!O9&lt;&gt;"",G$6&lt;&gt;""),Data!O9,"")</f>
        <v>0</v>
      </c>
      <c r="P11" s="51">
        <f>IF(AND(Data!P9&lt;&gt;"",H$6&lt;&gt;""),Data!P9,"")</f>
        <v>2</v>
      </c>
    </row>
    <row r="12" spans="2:16" ht="15.6" x14ac:dyDescent="0.3">
      <c r="B12" s="22" t="s">
        <v>57</v>
      </c>
      <c r="K12" s="56" t="str">
        <f>IF(Data!K10&lt;&gt;"",Data!K10,"")</f>
        <v>Student 06</v>
      </c>
      <c r="L12" s="51">
        <f>IF(AND(Data!L10&lt;&gt;"",D$6&lt;&gt;""),Data!L10,"")</f>
        <v>3</v>
      </c>
      <c r="M12" s="51">
        <f>IF(AND(Data!M10&lt;&gt;"",E$6&lt;&gt;""),Data!M10,"")</f>
        <v>1</v>
      </c>
      <c r="N12" s="51">
        <f>IF(AND(Data!N10&lt;&gt;"",F$6&lt;&gt;""),Data!N10,"")</f>
        <v>3</v>
      </c>
      <c r="O12" s="51">
        <f>IF(AND(Data!O10&lt;&gt;"",G$6&lt;&gt;""),Data!O10,"")</f>
        <v>0</v>
      </c>
      <c r="P12" s="51">
        <f>IF(AND(Data!P10&lt;&gt;"",H$6&lt;&gt;""),Data!P10,"")</f>
        <v>1</v>
      </c>
    </row>
    <row r="13" spans="2:16" ht="15" thickBot="1" x14ac:dyDescent="0.35">
      <c r="K13" s="56" t="str">
        <f>IF(Data!K11&lt;&gt;"",Data!K11,"")</f>
        <v>Student 07</v>
      </c>
      <c r="L13" s="51">
        <f>IF(AND(Data!L11&lt;&gt;"",D$6&lt;&gt;""),Data!L11,"")</f>
        <v>3</v>
      </c>
      <c r="M13" s="51">
        <f>IF(AND(Data!M11&lt;&gt;"",E$6&lt;&gt;""),Data!M11,"")</f>
        <v>2</v>
      </c>
      <c r="N13" s="51">
        <f>IF(AND(Data!N11&lt;&gt;"",F$6&lt;&gt;""),Data!N11,"")</f>
        <v>1</v>
      </c>
      <c r="O13" s="51">
        <f>IF(AND(Data!O11&lt;&gt;"",G$6&lt;&gt;""),Data!O11,"")</f>
        <v>2</v>
      </c>
      <c r="P13" s="51">
        <f>IF(AND(Data!P11&lt;&gt;"",H$6&lt;&gt;""),Data!P11,"")</f>
        <v>1</v>
      </c>
    </row>
    <row r="14" spans="2:16" ht="15" thickBot="1" x14ac:dyDescent="0.35">
      <c r="B14" s="6" t="s">
        <v>10</v>
      </c>
      <c r="C14" s="4"/>
      <c r="D14" s="14" t="str">
        <f>IF(Data!H20="","",Data!H20)</f>
        <v>Q1</v>
      </c>
      <c r="E14" s="14" t="str">
        <f>IF(Data!H21="","",Data!H21)</f>
        <v>Q2</v>
      </c>
      <c r="F14" s="14" t="str">
        <f>IF(Data!H22="","",Data!H22)</f>
        <v>Q3</v>
      </c>
      <c r="G14" s="14" t="str">
        <f>IF(Data!H23="","",Data!H23)</f>
        <v>Q4</v>
      </c>
      <c r="H14" s="14" t="str">
        <f>IF(Data!H24="","",Data!H24)</f>
        <v>Q5</v>
      </c>
      <c r="K14" s="56" t="str">
        <f>IF(Data!K12&lt;&gt;"",Data!K12,"")</f>
        <v>Student 08</v>
      </c>
      <c r="L14" s="51">
        <f>IF(AND(Data!L12&lt;&gt;"",D$6&lt;&gt;""),Data!L12,"")</f>
        <v>3</v>
      </c>
      <c r="M14" s="51">
        <f>IF(AND(Data!M12&lt;&gt;"",E$6&lt;&gt;""),Data!M12,"")</f>
        <v>1</v>
      </c>
      <c r="N14" s="51">
        <f>IF(AND(Data!N12&lt;&gt;"",F$6&lt;&gt;""),Data!N12,"")</f>
        <v>2</v>
      </c>
      <c r="O14" s="51">
        <f>IF(AND(Data!O12&lt;&gt;"",G$6&lt;&gt;""),Data!O12,"")</f>
        <v>1</v>
      </c>
      <c r="P14" s="51">
        <f>IF(AND(Data!P12&lt;&gt;"",H$6&lt;&gt;""),Data!P12,"")</f>
        <v>2</v>
      </c>
    </row>
    <row r="15" spans="2:16" x14ac:dyDescent="0.3">
      <c r="B15" s="44" t="str">
        <f>IF(Data!$B27="","",Data!$B27)</f>
        <v>Unacceptable</v>
      </c>
      <c r="C15" s="44"/>
      <c r="D15" s="50">
        <f>IF(OR(D$14="",Data!$H27=""),"",COUNTIFS(L$7:L$101,Data!$H27))</f>
        <v>0</v>
      </c>
      <c r="E15" s="50">
        <f>IF(OR(E$14="",Data!$H27=""),"",COUNTIFS(M$7:M$101,Data!$H27))</f>
        <v>1</v>
      </c>
      <c r="F15" s="50">
        <f>IF(OR(F$14="",Data!$H27=""),"",COUNTIFS(N$7:N$101,Data!$H27))</f>
        <v>2</v>
      </c>
      <c r="G15" s="50">
        <f>IF(OR(G$14="",Data!$H27=""),"",COUNTIFS(O$7:O$101,Data!$H27))</f>
        <v>4</v>
      </c>
      <c r="H15" s="50">
        <f>IF(OR(H$14="",Data!$H27=""),"",COUNTIFS(P$7:P$101,Data!$H27))</f>
        <v>1</v>
      </c>
      <c r="K15" s="56" t="str">
        <f>IF(Data!K13&lt;&gt;"",Data!K13,"")</f>
        <v>Student 09</v>
      </c>
      <c r="L15" s="51">
        <f>IF(AND(Data!L13&lt;&gt;"",D$6&lt;&gt;""),Data!L13,"")</f>
        <v>3</v>
      </c>
      <c r="M15" s="51">
        <f>IF(AND(Data!M13&lt;&gt;"",E$6&lt;&gt;""),Data!M13,"")</f>
        <v>3</v>
      </c>
      <c r="N15" s="51">
        <f>IF(AND(Data!N13&lt;&gt;"",F$6&lt;&gt;""),Data!N13,"")</f>
        <v>2</v>
      </c>
      <c r="O15" s="51">
        <f>IF(AND(Data!O13&lt;&gt;"",G$6&lt;&gt;""),Data!O13,"")</f>
        <v>2</v>
      </c>
      <c r="P15" s="51">
        <f>IF(AND(Data!P13&lt;&gt;"",H$6&lt;&gt;""),Data!P13,"")</f>
        <v>3</v>
      </c>
    </row>
    <row r="16" spans="2:16" x14ac:dyDescent="0.3">
      <c r="B16" s="46" t="str">
        <f>IF(Data!$B28="","",Data!$B28)</f>
        <v>Problematic</v>
      </c>
      <c r="C16" s="46"/>
      <c r="D16" s="51">
        <f>IF(OR(D$14="",Data!$H28=""),"",COUNTIFS(L$7:L$101,Data!$H28))</f>
        <v>3</v>
      </c>
      <c r="E16" s="51">
        <f>IF(OR(E$14="",Data!$H28=""),"",COUNTIFS(M$7:M$101,Data!$H28))</f>
        <v>4</v>
      </c>
      <c r="F16" s="51">
        <f>IF(OR(F$14="",Data!$H28=""),"",COUNTIFS(N$7:N$101,Data!$H28))</f>
        <v>6</v>
      </c>
      <c r="G16" s="51">
        <f>IF(OR(G$14="",Data!$H28=""),"",COUNTIFS(O$7:O$101,Data!$H28))</f>
        <v>6</v>
      </c>
      <c r="H16" s="51">
        <f>IF(OR(H$14="",Data!$H28=""),"",COUNTIFS(P$7:P$101,Data!$H28))</f>
        <v>5</v>
      </c>
      <c r="K16" s="56" t="str">
        <f>IF(Data!K14&lt;&gt;"",Data!K14,"")</f>
        <v>Student 10</v>
      </c>
      <c r="L16" s="51">
        <f>IF(AND(Data!L14&lt;&gt;"",D$6&lt;&gt;""),Data!L14,"")</f>
        <v>2</v>
      </c>
      <c r="M16" s="51">
        <f>IF(AND(Data!M14&lt;&gt;"",E$6&lt;&gt;""),Data!M14,"")</f>
        <v>2</v>
      </c>
      <c r="N16" s="51">
        <f>IF(AND(Data!N14&lt;&gt;"",F$6&lt;&gt;""),Data!N14,"")</f>
        <v>1</v>
      </c>
      <c r="O16" s="51">
        <f>IF(AND(Data!O14&lt;&gt;"",G$6&lt;&gt;""),Data!O14,"")</f>
        <v>1</v>
      </c>
      <c r="P16" s="51">
        <f>IF(AND(Data!P14&lt;&gt;"",H$6&lt;&gt;""),Data!P14,"")</f>
        <v>2</v>
      </c>
    </row>
    <row r="17" spans="2:16" x14ac:dyDescent="0.3">
      <c r="B17" s="46" t="str">
        <f>IF(Data!$B29="","",Data!$B29)</f>
        <v>Satisfactory</v>
      </c>
      <c r="C17" s="46"/>
      <c r="D17" s="51">
        <f>IF(OR(D$14="",Data!$H29=""),"",COUNTIFS(L$7:L$101,Data!$H29))</f>
        <v>6</v>
      </c>
      <c r="E17" s="51">
        <f>IF(OR(E$14="",Data!$H29=""),"",COUNTIFS(M$7:M$101,Data!$H29))</f>
        <v>8</v>
      </c>
      <c r="F17" s="51">
        <f>IF(OR(F$14="",Data!$H29=""),"",COUNTIFS(N$7:N$101,Data!$H29))</f>
        <v>5</v>
      </c>
      <c r="G17" s="51">
        <f>IF(OR(G$14="",Data!$H29=""),"",COUNTIFS(O$7:O$101,Data!$H29))</f>
        <v>6</v>
      </c>
      <c r="H17" s="51">
        <f>IF(OR(H$14="",Data!$H29=""),"",COUNTIFS(P$7:P$101,Data!$H29))</f>
        <v>10</v>
      </c>
      <c r="K17" s="56" t="str">
        <f>IF(Data!K15&lt;&gt;"",Data!K15,"")</f>
        <v>Student 11</v>
      </c>
      <c r="L17" s="51">
        <f>IF(AND(Data!L15&lt;&gt;"",D$6&lt;&gt;""),Data!L15,"")</f>
        <v>3</v>
      </c>
      <c r="M17" s="51">
        <f>IF(AND(Data!M15&lt;&gt;"",E$6&lt;&gt;""),Data!M15,"")</f>
        <v>3</v>
      </c>
      <c r="N17" s="51">
        <f>IF(AND(Data!N15&lt;&gt;"",F$6&lt;&gt;""),Data!N15,"")</f>
        <v>3</v>
      </c>
      <c r="O17" s="51">
        <f>IF(AND(Data!O15&lt;&gt;"",G$6&lt;&gt;""),Data!O15,"")</f>
        <v>3</v>
      </c>
      <c r="P17" s="51">
        <f>IF(AND(Data!P15&lt;&gt;"",H$6&lt;&gt;""),Data!P15,"")</f>
        <v>3</v>
      </c>
    </row>
    <row r="18" spans="2:16" x14ac:dyDescent="0.3">
      <c r="B18" s="46" t="str">
        <f>IF(Data!$B30="","",Data!$B30)</f>
        <v>Good</v>
      </c>
      <c r="C18" s="46"/>
      <c r="D18" s="51">
        <f>IF(OR(D$14="",Data!$H30=""),"",COUNTIFS(L$7:L$101,Data!$H30))</f>
        <v>16</v>
      </c>
      <c r="E18" s="51">
        <f>IF(OR(E$14="",Data!$H30=""),"",COUNTIFS(M$7:M$101,Data!$H30))</f>
        <v>12</v>
      </c>
      <c r="F18" s="51">
        <f>IF(OR(F$14="",Data!$H30=""),"",COUNTIFS(N$7:N$101,Data!$H30))</f>
        <v>12</v>
      </c>
      <c r="G18" s="51">
        <f>IF(OR(G$14="",Data!$H30=""),"",COUNTIFS(O$7:O$101,Data!$H30))</f>
        <v>9</v>
      </c>
      <c r="H18" s="51">
        <f>IF(OR(H$14="",Data!$H30=""),"",COUNTIFS(P$7:P$101,Data!$H30))</f>
        <v>9</v>
      </c>
      <c r="K18" s="56" t="str">
        <f>IF(Data!K16&lt;&gt;"",Data!K16,"")</f>
        <v>Student 12</v>
      </c>
      <c r="L18" s="51">
        <f>IF(AND(Data!L16&lt;&gt;"",D$6&lt;&gt;""),Data!L16,"")</f>
        <v>3</v>
      </c>
      <c r="M18" s="51">
        <f>IF(AND(Data!M16&lt;&gt;"",E$6&lt;&gt;""),Data!M16,"")</f>
        <v>3</v>
      </c>
      <c r="N18" s="51">
        <f>IF(AND(Data!N16&lt;&gt;"",F$6&lt;&gt;""),Data!N16,"")</f>
        <v>3</v>
      </c>
      <c r="O18" s="51">
        <f>IF(AND(Data!O16&lt;&gt;"",G$6&lt;&gt;""),Data!O16,"")</f>
        <v>3</v>
      </c>
      <c r="P18" s="51">
        <f>IF(AND(Data!P16&lt;&gt;"",H$6&lt;&gt;""),Data!P16,"")</f>
        <v>3</v>
      </c>
    </row>
    <row r="19" spans="2:16" x14ac:dyDescent="0.3">
      <c r="B19" s="52" t="str">
        <f>IF(Data!$B31="","",Data!$B31)</f>
        <v/>
      </c>
      <c r="C19" s="52"/>
      <c r="D19" s="53" t="str">
        <f>IF(OR(D$14="",Data!$H31=""),"",COUNTIFS(L$7:L$101,Data!$H31))</f>
        <v/>
      </c>
      <c r="E19" s="53" t="str">
        <f>IF(OR(E$14="",Data!$H31=""),"",COUNTIFS(M$7:M$101,Data!$H31))</f>
        <v/>
      </c>
      <c r="F19" s="53" t="str">
        <f>IF(OR(F$14="",Data!$H31=""),"",COUNTIFS(N$7:N$101,Data!$H31))</f>
        <v/>
      </c>
      <c r="G19" s="53" t="str">
        <f>IF(OR(G$14="",Data!$H31=""),"",COUNTIFS(O$7:O$101,Data!$H31))</f>
        <v/>
      </c>
      <c r="H19" s="53" t="str">
        <f>IF(OR(H$14="",Data!$H31=""),"",COUNTIFS(P$7:P$101,Data!$H31))</f>
        <v/>
      </c>
      <c r="K19" s="56" t="str">
        <f>IF(Data!K17&lt;&gt;"",Data!K17,"")</f>
        <v>Student 13</v>
      </c>
      <c r="L19" s="51">
        <f>IF(AND(Data!L17&lt;&gt;"",D$6&lt;&gt;""),Data!L17,"")</f>
        <v>1</v>
      </c>
      <c r="M19" s="51">
        <f>IF(AND(Data!M17&lt;&gt;"",E$6&lt;&gt;""),Data!M17,"")</f>
        <v>0</v>
      </c>
      <c r="N19" s="51">
        <f>IF(AND(Data!N17&lt;&gt;"",F$6&lt;&gt;""),Data!N17,"")</f>
        <v>1</v>
      </c>
      <c r="O19" s="51">
        <f>IF(AND(Data!O17&lt;&gt;"",G$6&lt;&gt;""),Data!O17,"")</f>
        <v>0</v>
      </c>
      <c r="P19" s="51">
        <f>IF(AND(Data!P17&lt;&gt;"",H$6&lt;&gt;""),Data!P17,"")</f>
        <v>0</v>
      </c>
    </row>
    <row r="20" spans="2:16" ht="15" thickBot="1" x14ac:dyDescent="0.35">
      <c r="B20" s="16" t="s">
        <v>2</v>
      </c>
      <c r="C20" s="16"/>
      <c r="D20" s="17">
        <f t="array" ref="D20">IF(D$15:D$19="","",SUM(D$15:D$19))</f>
        <v>25</v>
      </c>
      <c r="E20" s="17">
        <f t="array" ref="E20">IF(E$15:E$19="","",SUM(E$15:E$19))</f>
        <v>25</v>
      </c>
      <c r="F20" s="17">
        <f t="array" ref="F20">IF(F$15:F$19="","",SUM(F$15:F$19))</f>
        <v>25</v>
      </c>
      <c r="G20" s="17">
        <f t="array" ref="G20">IF(G$15:G$19="","",SUM(G$15:G$19))</f>
        <v>25</v>
      </c>
      <c r="H20" s="17">
        <f t="array" ref="H20">IF(H$15:H$19="","",SUM(H$15:H$19))</f>
        <v>25</v>
      </c>
      <c r="K20" s="56" t="str">
        <f>IF(Data!K18&lt;&gt;"",Data!K18,"")</f>
        <v>Student 14</v>
      </c>
      <c r="L20" s="51">
        <f>IF(AND(Data!L18&lt;&gt;"",D$6&lt;&gt;""),Data!L18,"")</f>
        <v>3</v>
      </c>
      <c r="M20" s="51">
        <f>IF(AND(Data!M18&lt;&gt;"",E$6&lt;&gt;""),Data!M18,"")</f>
        <v>3</v>
      </c>
      <c r="N20" s="51">
        <f>IF(AND(Data!N18&lt;&gt;"",F$6&lt;&gt;""),Data!N18,"")</f>
        <v>3</v>
      </c>
      <c r="O20" s="51">
        <f>IF(AND(Data!O18&lt;&gt;"",G$6&lt;&gt;""),Data!O18,"")</f>
        <v>3</v>
      </c>
      <c r="P20" s="51">
        <f>IF(AND(Data!P18&lt;&gt;"",H$6&lt;&gt;""),Data!P18,"")</f>
        <v>3</v>
      </c>
    </row>
    <row r="21" spans="2:16" ht="15" thickBot="1" x14ac:dyDescent="0.35">
      <c r="G21" s="15"/>
      <c r="H21" s="15"/>
      <c r="K21" s="56" t="str">
        <f>IF(Data!K19&lt;&gt;"",Data!K19,"")</f>
        <v>Student 15</v>
      </c>
      <c r="L21" s="51">
        <f>IF(AND(Data!L19&lt;&gt;"",D$6&lt;&gt;""),Data!L19,"")</f>
        <v>2</v>
      </c>
      <c r="M21" s="51">
        <f>IF(AND(Data!M19&lt;&gt;"",E$6&lt;&gt;""),Data!M19,"")</f>
        <v>3</v>
      </c>
      <c r="N21" s="51">
        <f>IF(AND(Data!N19&lt;&gt;"",F$6&lt;&gt;""),Data!N19,"")</f>
        <v>3</v>
      </c>
      <c r="O21" s="51">
        <f>IF(AND(Data!O19&lt;&gt;"",G$6&lt;&gt;""),Data!O19,"")</f>
        <v>2</v>
      </c>
      <c r="P21" s="51">
        <f>IF(AND(Data!P19&lt;&gt;"",H$6&lt;&gt;""),Data!P19,"")</f>
        <v>2</v>
      </c>
    </row>
    <row r="22" spans="2:16" ht="15" thickBot="1" x14ac:dyDescent="0.35">
      <c r="B22" s="6" t="s">
        <v>11</v>
      </c>
      <c r="C22" s="4"/>
      <c r="D22" s="14" t="str">
        <f>D14</f>
        <v>Q1</v>
      </c>
      <c r="E22" s="14" t="str">
        <f t="shared" ref="E22:H22" si="0">E14</f>
        <v>Q2</v>
      </c>
      <c r="F22" s="14" t="str">
        <f t="shared" si="0"/>
        <v>Q3</v>
      </c>
      <c r="G22" s="14" t="str">
        <f t="shared" si="0"/>
        <v>Q4</v>
      </c>
      <c r="H22" s="14" t="str">
        <f t="shared" si="0"/>
        <v>Q5</v>
      </c>
      <c r="K22" s="56" t="str">
        <f>IF(Data!K20&lt;&gt;"",Data!K20,"")</f>
        <v>Student 16</v>
      </c>
      <c r="L22" s="51">
        <f>IF(AND(Data!L20&lt;&gt;"",D$6&lt;&gt;""),Data!L20,"")</f>
        <v>3</v>
      </c>
      <c r="M22" s="51">
        <f>IF(AND(Data!M20&lt;&gt;"",E$6&lt;&gt;""),Data!M20,"")</f>
        <v>3</v>
      </c>
      <c r="N22" s="51">
        <f>IF(AND(Data!N20&lt;&gt;"",F$6&lt;&gt;""),Data!N20,"")</f>
        <v>3</v>
      </c>
      <c r="O22" s="51">
        <f>IF(AND(Data!O20&lt;&gt;"",G$6&lt;&gt;""),Data!O20,"")</f>
        <v>3</v>
      </c>
      <c r="P22" s="51">
        <f>IF(AND(Data!P20&lt;&gt;"",H$6&lt;&gt;""),Data!P20,"")</f>
        <v>3</v>
      </c>
    </row>
    <row r="23" spans="2:16" x14ac:dyDescent="0.3">
      <c r="B23" s="44" t="str">
        <f>IF(Data!$B27="","",Data!$B27)</f>
        <v>Unacceptable</v>
      </c>
      <c r="C23" s="44"/>
      <c r="D23" s="45">
        <f t="shared" ref="D23:H27" si="1">IFERROR(D15/D$20*100,"")</f>
        <v>0</v>
      </c>
      <c r="E23" s="45">
        <f t="shared" si="1"/>
        <v>4</v>
      </c>
      <c r="F23" s="45">
        <f t="shared" si="1"/>
        <v>8</v>
      </c>
      <c r="G23" s="45">
        <f t="shared" si="1"/>
        <v>16</v>
      </c>
      <c r="H23" s="45">
        <f t="shared" si="1"/>
        <v>4</v>
      </c>
      <c r="K23" s="56" t="str">
        <f>IF(Data!K21&lt;&gt;"",Data!K21,"")</f>
        <v>Student 17</v>
      </c>
      <c r="L23" s="51">
        <f>IF(AND(Data!L21&lt;&gt;"",D$6&lt;&gt;""),Data!L21,"")</f>
        <v>3</v>
      </c>
      <c r="M23" s="51">
        <f>IF(AND(Data!M21&lt;&gt;"",E$6&lt;&gt;""),Data!M21,"")</f>
        <v>2</v>
      </c>
      <c r="N23" s="51">
        <f>IF(AND(Data!N21&lt;&gt;"",F$6&lt;&gt;""),Data!N21,"")</f>
        <v>3</v>
      </c>
      <c r="O23" s="51">
        <f>IF(AND(Data!O21&lt;&gt;"",G$6&lt;&gt;""),Data!O21,"")</f>
        <v>3</v>
      </c>
      <c r="P23" s="51">
        <f>IF(AND(Data!P21&lt;&gt;"",H$6&lt;&gt;""),Data!P21,"")</f>
        <v>2</v>
      </c>
    </row>
    <row r="24" spans="2:16" x14ac:dyDescent="0.3">
      <c r="B24" s="46" t="str">
        <f>IF(Data!$B28="","",Data!$B28)</f>
        <v>Problematic</v>
      </c>
      <c r="C24" s="46"/>
      <c r="D24" s="47">
        <f t="shared" si="1"/>
        <v>12</v>
      </c>
      <c r="E24" s="47">
        <f t="shared" si="1"/>
        <v>16</v>
      </c>
      <c r="F24" s="47">
        <f t="shared" si="1"/>
        <v>24</v>
      </c>
      <c r="G24" s="47">
        <f t="shared" si="1"/>
        <v>24</v>
      </c>
      <c r="H24" s="47">
        <f t="shared" si="1"/>
        <v>20</v>
      </c>
      <c r="K24" s="56" t="str">
        <f>IF(Data!K22&lt;&gt;"",Data!K22,"")</f>
        <v>Student 18</v>
      </c>
      <c r="L24" s="51">
        <f>IF(AND(Data!L22&lt;&gt;"",D$6&lt;&gt;""),Data!L22,"")</f>
        <v>3</v>
      </c>
      <c r="M24" s="51">
        <f>IF(AND(Data!M22&lt;&gt;"",E$6&lt;&gt;""),Data!M22,"")</f>
        <v>2</v>
      </c>
      <c r="N24" s="51">
        <f>IF(AND(Data!N22&lt;&gt;"",F$6&lt;&gt;""),Data!N22,"")</f>
        <v>2</v>
      </c>
      <c r="O24" s="51">
        <f>IF(AND(Data!O22&lt;&gt;"",G$6&lt;&gt;""),Data!O22,"")</f>
        <v>3</v>
      </c>
      <c r="P24" s="51">
        <f>IF(AND(Data!P22&lt;&gt;"",H$6&lt;&gt;""),Data!P22,"")</f>
        <v>2</v>
      </c>
    </row>
    <row r="25" spans="2:16" x14ac:dyDescent="0.3">
      <c r="B25" s="46" t="str">
        <f>IF(Data!$B29="","",Data!$B29)</f>
        <v>Satisfactory</v>
      </c>
      <c r="C25" s="46"/>
      <c r="D25" s="47">
        <f t="shared" si="1"/>
        <v>24</v>
      </c>
      <c r="E25" s="47">
        <f t="shared" si="1"/>
        <v>32</v>
      </c>
      <c r="F25" s="47">
        <f t="shared" si="1"/>
        <v>20</v>
      </c>
      <c r="G25" s="47">
        <f t="shared" si="1"/>
        <v>24</v>
      </c>
      <c r="H25" s="47">
        <f t="shared" si="1"/>
        <v>40</v>
      </c>
      <c r="K25" s="56" t="str">
        <f>IF(Data!K23&lt;&gt;"",Data!K23,"")</f>
        <v>Student 19</v>
      </c>
      <c r="L25" s="51">
        <f>IF(AND(Data!L23&lt;&gt;"",D$6&lt;&gt;""),Data!L23,"")</f>
        <v>3</v>
      </c>
      <c r="M25" s="51">
        <f>IF(AND(Data!M23&lt;&gt;"",E$6&lt;&gt;""),Data!M23,"")</f>
        <v>2</v>
      </c>
      <c r="N25" s="51">
        <f>IF(AND(Data!N23&lt;&gt;"",F$6&lt;&gt;""),Data!N23,"")</f>
        <v>3</v>
      </c>
      <c r="O25" s="51">
        <f>IF(AND(Data!O23&lt;&gt;"",G$6&lt;&gt;""),Data!O23,"")</f>
        <v>1</v>
      </c>
      <c r="P25" s="51">
        <f>IF(AND(Data!P23&lt;&gt;"",H$6&lt;&gt;""),Data!P23,"")</f>
        <v>1</v>
      </c>
    </row>
    <row r="26" spans="2:16" x14ac:dyDescent="0.3">
      <c r="B26" s="46" t="str">
        <f>IF(Data!$B30="","",Data!$B30)</f>
        <v>Good</v>
      </c>
      <c r="C26" s="46"/>
      <c r="D26" s="47">
        <f t="shared" si="1"/>
        <v>64</v>
      </c>
      <c r="E26" s="47">
        <f t="shared" si="1"/>
        <v>48</v>
      </c>
      <c r="F26" s="47">
        <f t="shared" si="1"/>
        <v>48</v>
      </c>
      <c r="G26" s="47">
        <f t="shared" si="1"/>
        <v>36</v>
      </c>
      <c r="H26" s="47">
        <f t="shared" si="1"/>
        <v>36</v>
      </c>
      <c r="K26" s="56" t="str">
        <f>IF(Data!K24&lt;&gt;"",Data!K24,"")</f>
        <v>Student 20</v>
      </c>
      <c r="L26" s="51">
        <f>IF(AND(Data!L24&lt;&gt;"",D$6&lt;&gt;""),Data!L24,"")</f>
        <v>3</v>
      </c>
      <c r="M26" s="51">
        <f>IF(AND(Data!M24&lt;&gt;"",E$6&lt;&gt;""),Data!M24,"")</f>
        <v>3</v>
      </c>
      <c r="N26" s="51">
        <f>IF(AND(Data!N24&lt;&gt;"",F$6&lt;&gt;""),Data!N24,"")</f>
        <v>3</v>
      </c>
      <c r="O26" s="51">
        <f>IF(AND(Data!O24&lt;&gt;"",G$6&lt;&gt;""),Data!O24,"")</f>
        <v>3</v>
      </c>
      <c r="P26" s="51">
        <f>IF(AND(Data!P24&lt;&gt;"",H$6&lt;&gt;""),Data!P24,"")</f>
        <v>3</v>
      </c>
    </row>
    <row r="27" spans="2:16" x14ac:dyDescent="0.3">
      <c r="B27" s="52" t="str">
        <f>IF(Data!$B31="","",Data!$B31)</f>
        <v/>
      </c>
      <c r="C27" s="52"/>
      <c r="D27" s="54" t="str">
        <f t="shared" si="1"/>
        <v/>
      </c>
      <c r="E27" s="54" t="str">
        <f t="shared" si="1"/>
        <v/>
      </c>
      <c r="F27" s="54" t="str">
        <f t="shared" si="1"/>
        <v/>
      </c>
      <c r="G27" s="54" t="str">
        <f t="shared" si="1"/>
        <v/>
      </c>
      <c r="H27" s="54" t="str">
        <f t="shared" si="1"/>
        <v/>
      </c>
      <c r="K27" s="56" t="str">
        <f>IF(Data!K25&lt;&gt;"",Data!K25,"")</f>
        <v>Student 21</v>
      </c>
      <c r="L27" s="51">
        <f>IF(AND(Data!L25&lt;&gt;"",D$6&lt;&gt;""),Data!L25,"")</f>
        <v>2</v>
      </c>
      <c r="M27" s="51">
        <f>IF(AND(Data!M25&lt;&gt;"",E$6&lt;&gt;""),Data!M25,"")</f>
        <v>3</v>
      </c>
      <c r="N27" s="51">
        <f>IF(AND(Data!N25&lt;&gt;"",F$6&lt;&gt;""),Data!N25,"")</f>
        <v>3</v>
      </c>
      <c r="O27" s="51">
        <f>IF(AND(Data!O25&lt;&gt;"",G$6&lt;&gt;""),Data!O25,"")</f>
        <v>1</v>
      </c>
      <c r="P27" s="51">
        <f>IF(AND(Data!P25&lt;&gt;"",H$6&lt;&gt;""),Data!P25,"")</f>
        <v>2</v>
      </c>
    </row>
    <row r="28" spans="2:16" ht="15" thickBot="1" x14ac:dyDescent="0.35">
      <c r="B28" s="16" t="s">
        <v>2</v>
      </c>
      <c r="C28" s="16"/>
      <c r="D28" s="18">
        <f t="array" ref="D28">IF(D$23:D$26="","",SUM(D$23:D$26))</f>
        <v>100</v>
      </c>
      <c r="E28" s="18">
        <f t="array" ref="E28">IF(E$23:E$26="","",SUM(E$23:E$26))</f>
        <v>100</v>
      </c>
      <c r="F28" s="18">
        <f t="array" ref="F28">IF(F$23:F$26="","",SUM(F$23:F$26))</f>
        <v>100</v>
      </c>
      <c r="G28" s="18">
        <f t="array" ref="G28">IF(G$23:G$26="","",SUM(G$23:G$26))</f>
        <v>100</v>
      </c>
      <c r="H28" s="18">
        <f t="array" ref="H28">IF(H$23:H$26="","",SUM(H$23:H$26))</f>
        <v>100</v>
      </c>
      <c r="K28" s="56" t="str">
        <f>IF(Data!K26&lt;&gt;"",Data!K26,"")</f>
        <v>Student 22</v>
      </c>
      <c r="L28" s="51">
        <f>IF(AND(Data!L26&lt;&gt;"",D$6&lt;&gt;""),Data!L26,"")</f>
        <v>2</v>
      </c>
      <c r="M28" s="51">
        <f>IF(AND(Data!M26&lt;&gt;"",E$6&lt;&gt;""),Data!M26,"")</f>
        <v>2</v>
      </c>
      <c r="N28" s="51">
        <f>IF(AND(Data!N26&lt;&gt;"",F$6&lt;&gt;""),Data!N26,"")</f>
        <v>1</v>
      </c>
      <c r="O28" s="51">
        <f>IF(AND(Data!O26&lt;&gt;"",G$6&lt;&gt;""),Data!O26,"")</f>
        <v>2</v>
      </c>
      <c r="P28" s="51">
        <f>IF(AND(Data!P26&lt;&gt;"",H$6&lt;&gt;""),Data!P26,"")</f>
        <v>2</v>
      </c>
    </row>
    <row r="29" spans="2:16" x14ac:dyDescent="0.3">
      <c r="K29" s="56" t="str">
        <f>IF(Data!K27&lt;&gt;"",Data!K27,"")</f>
        <v>Student 23</v>
      </c>
      <c r="L29" s="51">
        <f>IF(AND(Data!L27&lt;&gt;"",D$6&lt;&gt;""),Data!L27,"")</f>
        <v>2</v>
      </c>
      <c r="M29" s="51">
        <f>IF(AND(Data!M27&lt;&gt;"",E$6&lt;&gt;""),Data!M27,"")</f>
        <v>1</v>
      </c>
      <c r="N29" s="51">
        <f>IF(AND(Data!N27&lt;&gt;"",F$6&lt;&gt;""),Data!N27,"")</f>
        <v>0</v>
      </c>
      <c r="O29" s="51">
        <f>IF(AND(Data!O27&lt;&gt;"",G$6&lt;&gt;""),Data!O27,"")</f>
        <v>2</v>
      </c>
      <c r="P29" s="51">
        <f>IF(AND(Data!P27&lt;&gt;"",H$6&lt;&gt;""),Data!P27,"")</f>
        <v>1</v>
      </c>
    </row>
    <row r="30" spans="2:16" ht="15.6" x14ac:dyDescent="0.3">
      <c r="B30" s="22" t="s">
        <v>56</v>
      </c>
      <c r="K30" s="56" t="str">
        <f>IF(Data!K28&lt;&gt;"",Data!K28,"")</f>
        <v>Student 24</v>
      </c>
      <c r="L30" s="51">
        <f>IF(AND(Data!L28&lt;&gt;"",D$6&lt;&gt;""),Data!L28,"")</f>
        <v>3</v>
      </c>
      <c r="M30" s="51">
        <f>IF(AND(Data!M28&lt;&gt;"",E$6&lt;&gt;""),Data!M28,"")</f>
        <v>3</v>
      </c>
      <c r="N30" s="51">
        <f>IF(AND(Data!N28&lt;&gt;"",F$6&lt;&gt;""),Data!N28,"")</f>
        <v>3</v>
      </c>
      <c r="O30" s="51">
        <f>IF(AND(Data!O28&lt;&gt;"",G$6&lt;&gt;""),Data!O28,"")</f>
        <v>3</v>
      </c>
      <c r="P30" s="51">
        <f>IF(AND(Data!P28&lt;&gt;"",H$6&lt;&gt;""),Data!P28,"")</f>
        <v>3</v>
      </c>
    </row>
    <row r="31" spans="2:16" x14ac:dyDescent="0.3">
      <c r="K31" s="56" t="str">
        <f>IF(Data!K29&lt;&gt;"",Data!K29,"")</f>
        <v>Student 25</v>
      </c>
      <c r="L31" s="51">
        <f>IF(AND(Data!L29&lt;&gt;"",D$6&lt;&gt;""),Data!L29,"")</f>
        <v>1</v>
      </c>
      <c r="M31" s="51">
        <f>IF(AND(Data!M29&lt;&gt;"",E$6&lt;&gt;""),Data!M29,"")</f>
        <v>3</v>
      </c>
      <c r="N31" s="51">
        <f>IF(AND(Data!N29&lt;&gt;"",F$6&lt;&gt;""),Data!N29,"")</f>
        <v>2</v>
      </c>
      <c r="O31" s="51">
        <f>IF(AND(Data!O29&lt;&gt;"",G$6&lt;&gt;""),Data!O29,"")</f>
        <v>1</v>
      </c>
      <c r="P31" s="51">
        <f>IF(AND(Data!P29&lt;&gt;"",H$6&lt;&gt;""),Data!P29,"")</f>
        <v>2</v>
      </c>
    </row>
    <row r="32" spans="2:16" x14ac:dyDescent="0.3">
      <c r="K32" s="56" t="str">
        <f>IF(Data!K30&lt;&gt;"",Data!K30,"")</f>
        <v/>
      </c>
      <c r="L32" s="51" t="str">
        <f>IF(AND(Data!L30&lt;&gt;"",D$6&lt;&gt;""),Data!L30,"")</f>
        <v/>
      </c>
      <c r="M32" s="51" t="str">
        <f>IF(AND(Data!M30&lt;&gt;"",E$6&lt;&gt;""),Data!M30,"")</f>
        <v/>
      </c>
      <c r="N32" s="51" t="str">
        <f>IF(AND(Data!N30&lt;&gt;"",F$6&lt;&gt;""),Data!N30,"")</f>
        <v/>
      </c>
      <c r="O32" s="51" t="str">
        <f>IF(AND(Data!O30&lt;&gt;"",G$6&lt;&gt;""),Data!O30,"")</f>
        <v/>
      </c>
      <c r="P32" s="51" t="str">
        <f>IF(AND(Data!P30&lt;&gt;"",H$6&lt;&gt;""),Data!P30,"")</f>
        <v/>
      </c>
    </row>
    <row r="33" spans="11:16" x14ac:dyDescent="0.3">
      <c r="K33" s="56" t="str">
        <f>IF(Data!K31&lt;&gt;"",Data!K31,"")</f>
        <v/>
      </c>
      <c r="L33" s="51" t="str">
        <f>IF(AND(Data!L31&lt;&gt;"",D$6&lt;&gt;""),Data!L31,"")</f>
        <v/>
      </c>
      <c r="M33" s="51" t="str">
        <f>IF(AND(Data!M31&lt;&gt;"",E$6&lt;&gt;""),Data!M31,"")</f>
        <v/>
      </c>
      <c r="N33" s="51" t="str">
        <f>IF(AND(Data!N31&lt;&gt;"",F$6&lt;&gt;""),Data!N31,"")</f>
        <v/>
      </c>
      <c r="O33" s="51" t="str">
        <f>IF(AND(Data!O31&lt;&gt;"",G$6&lt;&gt;""),Data!O31,"")</f>
        <v/>
      </c>
      <c r="P33" s="51" t="str">
        <f>IF(AND(Data!P31&lt;&gt;"",H$6&lt;&gt;""),Data!P31,"")</f>
        <v/>
      </c>
    </row>
    <row r="34" spans="11:16" x14ac:dyDescent="0.3">
      <c r="K34" s="56" t="str">
        <f>IF(Data!K32&lt;&gt;"",Data!K32,"")</f>
        <v/>
      </c>
      <c r="L34" s="51" t="str">
        <f>IF(AND(Data!L32&lt;&gt;"",D$6&lt;&gt;""),Data!L32,"")</f>
        <v/>
      </c>
      <c r="M34" s="51" t="str">
        <f>IF(AND(Data!M32&lt;&gt;"",E$6&lt;&gt;""),Data!M32,"")</f>
        <v/>
      </c>
      <c r="N34" s="51" t="str">
        <f>IF(AND(Data!N32&lt;&gt;"",F$6&lt;&gt;""),Data!N32,"")</f>
        <v/>
      </c>
      <c r="O34" s="51" t="str">
        <f>IF(AND(Data!O32&lt;&gt;"",G$6&lt;&gt;""),Data!O32,"")</f>
        <v/>
      </c>
      <c r="P34" s="51" t="str">
        <f>IF(AND(Data!P32&lt;&gt;"",H$6&lt;&gt;""),Data!P32,"")</f>
        <v/>
      </c>
    </row>
    <row r="35" spans="11:16" x14ac:dyDescent="0.3">
      <c r="K35" s="56" t="str">
        <f>IF(Data!K33&lt;&gt;"",Data!K33,"")</f>
        <v/>
      </c>
      <c r="L35" s="51" t="str">
        <f>IF(AND(Data!L33&lt;&gt;"",D$6&lt;&gt;""),Data!L33,"")</f>
        <v/>
      </c>
      <c r="M35" s="51" t="str">
        <f>IF(AND(Data!M33&lt;&gt;"",E$6&lt;&gt;""),Data!M33,"")</f>
        <v/>
      </c>
      <c r="N35" s="51" t="str">
        <f>IF(AND(Data!N33&lt;&gt;"",F$6&lt;&gt;""),Data!N33,"")</f>
        <v/>
      </c>
      <c r="O35" s="51" t="str">
        <f>IF(AND(Data!O33&lt;&gt;"",G$6&lt;&gt;""),Data!O33,"")</f>
        <v/>
      </c>
      <c r="P35" s="51" t="str">
        <f>IF(AND(Data!P33&lt;&gt;"",H$6&lt;&gt;""),Data!P33,"")</f>
        <v/>
      </c>
    </row>
    <row r="36" spans="11:16" x14ac:dyDescent="0.3">
      <c r="K36" s="56" t="str">
        <f>IF(Data!K34&lt;&gt;"",Data!K34,"")</f>
        <v/>
      </c>
      <c r="L36" s="51" t="str">
        <f>IF(AND(Data!L34&lt;&gt;"",D$6&lt;&gt;""),Data!L34,"")</f>
        <v/>
      </c>
      <c r="M36" s="51" t="str">
        <f>IF(AND(Data!M34&lt;&gt;"",E$6&lt;&gt;""),Data!M34,"")</f>
        <v/>
      </c>
      <c r="N36" s="51" t="str">
        <f>IF(AND(Data!N34&lt;&gt;"",F$6&lt;&gt;""),Data!N34,"")</f>
        <v/>
      </c>
      <c r="O36" s="51" t="str">
        <f>IF(AND(Data!O34&lt;&gt;"",G$6&lt;&gt;""),Data!O34,"")</f>
        <v/>
      </c>
      <c r="P36" s="51" t="str">
        <f>IF(AND(Data!P34&lt;&gt;"",H$6&lt;&gt;""),Data!P34,"")</f>
        <v/>
      </c>
    </row>
    <row r="37" spans="11:16" x14ac:dyDescent="0.3">
      <c r="K37" s="56" t="str">
        <f>IF(Data!K35&lt;&gt;"",Data!K35,"")</f>
        <v/>
      </c>
      <c r="L37" s="51" t="str">
        <f>IF(AND(Data!L35&lt;&gt;"",D$6&lt;&gt;""),Data!L35,"")</f>
        <v/>
      </c>
      <c r="M37" s="51" t="str">
        <f>IF(AND(Data!M35&lt;&gt;"",E$6&lt;&gt;""),Data!M35,"")</f>
        <v/>
      </c>
      <c r="N37" s="51" t="str">
        <f>IF(AND(Data!N35&lt;&gt;"",F$6&lt;&gt;""),Data!N35,"")</f>
        <v/>
      </c>
      <c r="O37" s="51" t="str">
        <f>IF(AND(Data!O35&lt;&gt;"",G$6&lt;&gt;""),Data!O35,"")</f>
        <v/>
      </c>
      <c r="P37" s="51" t="str">
        <f>IF(AND(Data!P35&lt;&gt;"",H$6&lt;&gt;""),Data!P35,"")</f>
        <v/>
      </c>
    </row>
    <row r="38" spans="11:16" x14ac:dyDescent="0.3">
      <c r="K38" s="56" t="str">
        <f>IF(Data!K36&lt;&gt;"",Data!K36,"")</f>
        <v/>
      </c>
      <c r="L38" s="51" t="str">
        <f>IF(AND(Data!L36&lt;&gt;"",D$6&lt;&gt;""),Data!L36,"")</f>
        <v/>
      </c>
      <c r="M38" s="51" t="str">
        <f>IF(AND(Data!M36&lt;&gt;"",E$6&lt;&gt;""),Data!M36,"")</f>
        <v/>
      </c>
      <c r="N38" s="51" t="str">
        <f>IF(AND(Data!N36&lt;&gt;"",F$6&lt;&gt;""),Data!N36,"")</f>
        <v/>
      </c>
      <c r="O38" s="51" t="str">
        <f>IF(AND(Data!O36&lt;&gt;"",G$6&lt;&gt;""),Data!O36,"")</f>
        <v/>
      </c>
      <c r="P38" s="51" t="str">
        <f>IF(AND(Data!P36&lt;&gt;"",H$6&lt;&gt;""),Data!P36,"")</f>
        <v/>
      </c>
    </row>
    <row r="39" spans="11:16" x14ac:dyDescent="0.3">
      <c r="K39" s="56" t="str">
        <f>IF(Data!K37&lt;&gt;"",Data!K37,"")</f>
        <v/>
      </c>
      <c r="L39" s="51" t="str">
        <f>IF(AND(Data!L37&lt;&gt;"",D$6&lt;&gt;""),Data!L37,"")</f>
        <v/>
      </c>
      <c r="M39" s="51" t="str">
        <f>IF(AND(Data!M37&lt;&gt;"",E$6&lt;&gt;""),Data!M37,"")</f>
        <v/>
      </c>
      <c r="N39" s="51" t="str">
        <f>IF(AND(Data!N37&lt;&gt;"",F$6&lt;&gt;""),Data!N37,"")</f>
        <v/>
      </c>
      <c r="O39" s="51" t="str">
        <f>IF(AND(Data!O37&lt;&gt;"",G$6&lt;&gt;""),Data!O37,"")</f>
        <v/>
      </c>
      <c r="P39" s="51" t="str">
        <f>IF(AND(Data!P37&lt;&gt;"",H$6&lt;&gt;""),Data!P37,"")</f>
        <v/>
      </c>
    </row>
    <row r="40" spans="11:16" x14ac:dyDescent="0.3">
      <c r="K40" s="56" t="str">
        <f>IF(Data!K38&lt;&gt;"",Data!K38,"")</f>
        <v/>
      </c>
      <c r="L40" s="51" t="str">
        <f>IF(AND(Data!L38&lt;&gt;"",D$6&lt;&gt;""),Data!L38,"")</f>
        <v/>
      </c>
      <c r="M40" s="51" t="str">
        <f>IF(AND(Data!M38&lt;&gt;"",E$6&lt;&gt;""),Data!M38,"")</f>
        <v/>
      </c>
      <c r="N40" s="51" t="str">
        <f>IF(AND(Data!N38&lt;&gt;"",F$6&lt;&gt;""),Data!N38,"")</f>
        <v/>
      </c>
      <c r="O40" s="51" t="str">
        <f>IF(AND(Data!O38&lt;&gt;"",G$6&lt;&gt;""),Data!O38,"")</f>
        <v/>
      </c>
      <c r="P40" s="51" t="str">
        <f>IF(AND(Data!P38&lt;&gt;"",H$6&lt;&gt;""),Data!P38,"")</f>
        <v/>
      </c>
    </row>
    <row r="41" spans="11:16" x14ac:dyDescent="0.3">
      <c r="K41" s="56" t="str">
        <f>IF(Data!K39&lt;&gt;"",Data!K39,"")</f>
        <v/>
      </c>
      <c r="L41" s="51" t="str">
        <f>IF(AND(Data!L39&lt;&gt;"",D$6&lt;&gt;""),Data!L39,"")</f>
        <v/>
      </c>
      <c r="M41" s="51" t="str">
        <f>IF(AND(Data!M39&lt;&gt;"",E$6&lt;&gt;""),Data!M39,"")</f>
        <v/>
      </c>
      <c r="N41" s="51" t="str">
        <f>IF(AND(Data!N39&lt;&gt;"",F$6&lt;&gt;""),Data!N39,"")</f>
        <v/>
      </c>
      <c r="O41" s="51" t="str">
        <f>IF(AND(Data!O39&lt;&gt;"",G$6&lt;&gt;""),Data!O39,"")</f>
        <v/>
      </c>
      <c r="P41" s="51" t="str">
        <f>IF(AND(Data!P39&lt;&gt;"",H$6&lt;&gt;""),Data!P39,"")</f>
        <v/>
      </c>
    </row>
    <row r="42" spans="11:16" x14ac:dyDescent="0.3">
      <c r="K42" s="56" t="str">
        <f>IF(Data!K40&lt;&gt;"",Data!K40,"")</f>
        <v/>
      </c>
      <c r="L42" s="51" t="str">
        <f>IF(AND(Data!L40&lt;&gt;"",D$6&lt;&gt;""),Data!L40,"")</f>
        <v/>
      </c>
      <c r="M42" s="51" t="str">
        <f>IF(AND(Data!M40&lt;&gt;"",E$6&lt;&gt;""),Data!M40,"")</f>
        <v/>
      </c>
      <c r="N42" s="51" t="str">
        <f>IF(AND(Data!N40&lt;&gt;"",F$6&lt;&gt;""),Data!N40,"")</f>
        <v/>
      </c>
      <c r="O42" s="51" t="str">
        <f>IF(AND(Data!O40&lt;&gt;"",G$6&lt;&gt;""),Data!O40,"")</f>
        <v/>
      </c>
      <c r="P42" s="51" t="str">
        <f>IF(AND(Data!P40&lt;&gt;"",H$6&lt;&gt;""),Data!P40,"")</f>
        <v/>
      </c>
    </row>
    <row r="43" spans="11:16" x14ac:dyDescent="0.3">
      <c r="K43" s="56" t="str">
        <f>IF(Data!K41&lt;&gt;"",Data!K41,"")</f>
        <v/>
      </c>
      <c r="L43" s="51" t="str">
        <f>IF(AND(Data!L41&lt;&gt;"",D$6&lt;&gt;""),Data!L41,"")</f>
        <v/>
      </c>
      <c r="M43" s="51" t="str">
        <f>IF(AND(Data!M41&lt;&gt;"",E$6&lt;&gt;""),Data!M41,"")</f>
        <v/>
      </c>
      <c r="N43" s="51" t="str">
        <f>IF(AND(Data!N41&lt;&gt;"",F$6&lt;&gt;""),Data!N41,"")</f>
        <v/>
      </c>
      <c r="O43" s="51" t="str">
        <f>IF(AND(Data!O41&lt;&gt;"",G$6&lt;&gt;""),Data!O41,"")</f>
        <v/>
      </c>
      <c r="P43" s="51" t="str">
        <f>IF(AND(Data!P41&lt;&gt;"",H$6&lt;&gt;""),Data!P41,"")</f>
        <v/>
      </c>
    </row>
    <row r="44" spans="11:16" x14ac:dyDescent="0.3">
      <c r="K44" s="56" t="str">
        <f>IF(Data!K42&lt;&gt;"",Data!K42,"")</f>
        <v/>
      </c>
      <c r="L44" s="51" t="str">
        <f>IF(AND(Data!L42&lt;&gt;"",D$6&lt;&gt;""),Data!L42,"")</f>
        <v/>
      </c>
      <c r="M44" s="51" t="str">
        <f>IF(AND(Data!M42&lt;&gt;"",E$6&lt;&gt;""),Data!M42,"")</f>
        <v/>
      </c>
      <c r="N44" s="51" t="str">
        <f>IF(AND(Data!N42&lt;&gt;"",F$6&lt;&gt;""),Data!N42,"")</f>
        <v/>
      </c>
      <c r="O44" s="51" t="str">
        <f>IF(AND(Data!O42&lt;&gt;"",G$6&lt;&gt;""),Data!O42,"")</f>
        <v/>
      </c>
      <c r="P44" s="51" t="str">
        <f>IF(AND(Data!P42&lt;&gt;"",H$6&lt;&gt;""),Data!P42,"")</f>
        <v/>
      </c>
    </row>
    <row r="45" spans="11:16" x14ac:dyDescent="0.3">
      <c r="K45" s="56" t="str">
        <f>IF(Data!K43&lt;&gt;"",Data!K43,"")</f>
        <v/>
      </c>
      <c r="L45" s="51" t="str">
        <f>IF(AND(Data!L43&lt;&gt;"",D$6&lt;&gt;""),Data!L43,"")</f>
        <v/>
      </c>
      <c r="M45" s="51" t="str">
        <f>IF(AND(Data!M43&lt;&gt;"",E$6&lt;&gt;""),Data!M43,"")</f>
        <v/>
      </c>
      <c r="N45" s="51" t="str">
        <f>IF(AND(Data!N43&lt;&gt;"",F$6&lt;&gt;""),Data!N43,"")</f>
        <v/>
      </c>
      <c r="O45" s="51" t="str">
        <f>IF(AND(Data!O43&lt;&gt;"",G$6&lt;&gt;""),Data!O43,"")</f>
        <v/>
      </c>
      <c r="P45" s="51" t="str">
        <f>IF(AND(Data!P43&lt;&gt;"",H$6&lt;&gt;""),Data!P43,"")</f>
        <v/>
      </c>
    </row>
    <row r="46" spans="11:16" x14ac:dyDescent="0.3">
      <c r="K46" s="56" t="str">
        <f>IF(Data!K44&lt;&gt;"",Data!K44,"")</f>
        <v/>
      </c>
      <c r="L46" s="51" t="str">
        <f>IF(AND(Data!L44&lt;&gt;"",D$6&lt;&gt;""),Data!L44,"")</f>
        <v/>
      </c>
      <c r="M46" s="51" t="str">
        <f>IF(AND(Data!M44&lt;&gt;"",E$6&lt;&gt;""),Data!M44,"")</f>
        <v/>
      </c>
      <c r="N46" s="51" t="str">
        <f>IF(AND(Data!N44&lt;&gt;"",F$6&lt;&gt;""),Data!N44,"")</f>
        <v/>
      </c>
      <c r="O46" s="51" t="str">
        <f>IF(AND(Data!O44&lt;&gt;"",G$6&lt;&gt;""),Data!O44,"")</f>
        <v/>
      </c>
      <c r="P46" s="51" t="str">
        <f>IF(AND(Data!P44&lt;&gt;"",H$6&lt;&gt;""),Data!P44,"")</f>
        <v/>
      </c>
    </row>
    <row r="47" spans="11:16" x14ac:dyDescent="0.3">
      <c r="K47" s="56" t="str">
        <f>IF(Data!K45&lt;&gt;"",Data!K45,"")</f>
        <v/>
      </c>
      <c r="L47" s="51" t="str">
        <f>IF(AND(Data!L45&lt;&gt;"",D$6&lt;&gt;""),Data!L45,"")</f>
        <v/>
      </c>
      <c r="M47" s="51" t="str">
        <f>IF(AND(Data!M45&lt;&gt;"",E$6&lt;&gt;""),Data!M45,"")</f>
        <v/>
      </c>
      <c r="N47" s="51" t="str">
        <f>IF(AND(Data!N45&lt;&gt;"",F$6&lt;&gt;""),Data!N45,"")</f>
        <v/>
      </c>
      <c r="O47" s="51" t="str">
        <f>IF(AND(Data!O45&lt;&gt;"",G$6&lt;&gt;""),Data!O45,"")</f>
        <v/>
      </c>
      <c r="P47" s="51" t="str">
        <f>IF(AND(Data!P45&lt;&gt;"",H$6&lt;&gt;""),Data!P45,"")</f>
        <v/>
      </c>
    </row>
    <row r="48" spans="11:16" x14ac:dyDescent="0.3">
      <c r="K48" s="56" t="str">
        <f>IF(Data!K46&lt;&gt;"",Data!K46,"")</f>
        <v/>
      </c>
      <c r="L48" s="51" t="str">
        <f>IF(AND(Data!L46&lt;&gt;"",D$6&lt;&gt;""),Data!L46,"")</f>
        <v/>
      </c>
      <c r="M48" s="51" t="str">
        <f>IF(AND(Data!M46&lt;&gt;"",E$6&lt;&gt;""),Data!M46,"")</f>
        <v/>
      </c>
      <c r="N48" s="51" t="str">
        <f>IF(AND(Data!N46&lt;&gt;"",F$6&lt;&gt;""),Data!N46,"")</f>
        <v/>
      </c>
      <c r="O48" s="51" t="str">
        <f>IF(AND(Data!O46&lt;&gt;"",G$6&lt;&gt;""),Data!O46,"")</f>
        <v/>
      </c>
      <c r="P48" s="51" t="str">
        <f>IF(AND(Data!P46&lt;&gt;"",H$6&lt;&gt;""),Data!P46,"")</f>
        <v/>
      </c>
    </row>
    <row r="49" spans="11:16" x14ac:dyDescent="0.3">
      <c r="K49" s="56" t="str">
        <f>IF(Data!K47&lt;&gt;"",Data!K47,"")</f>
        <v/>
      </c>
      <c r="L49" s="51" t="str">
        <f>IF(AND(Data!L47&lt;&gt;"",D$6&lt;&gt;""),Data!L47,"")</f>
        <v/>
      </c>
      <c r="M49" s="51" t="str">
        <f>IF(AND(Data!M47&lt;&gt;"",E$6&lt;&gt;""),Data!M47,"")</f>
        <v/>
      </c>
      <c r="N49" s="51" t="str">
        <f>IF(AND(Data!N47&lt;&gt;"",F$6&lt;&gt;""),Data!N47,"")</f>
        <v/>
      </c>
      <c r="O49" s="51" t="str">
        <f>IF(AND(Data!O47&lt;&gt;"",G$6&lt;&gt;""),Data!O47,"")</f>
        <v/>
      </c>
      <c r="P49" s="51" t="str">
        <f>IF(AND(Data!P47&lt;&gt;"",H$6&lt;&gt;""),Data!P47,"")</f>
        <v/>
      </c>
    </row>
    <row r="50" spans="11:16" x14ac:dyDescent="0.3">
      <c r="K50" s="56" t="str">
        <f>IF(Data!K48&lt;&gt;"",Data!K48,"")</f>
        <v/>
      </c>
      <c r="L50" s="51" t="str">
        <f>IF(AND(Data!L48&lt;&gt;"",D$6&lt;&gt;""),Data!L48,"")</f>
        <v/>
      </c>
      <c r="M50" s="51" t="str">
        <f>IF(AND(Data!M48&lt;&gt;"",E$6&lt;&gt;""),Data!M48,"")</f>
        <v/>
      </c>
      <c r="N50" s="51" t="str">
        <f>IF(AND(Data!N48&lt;&gt;"",F$6&lt;&gt;""),Data!N48,"")</f>
        <v/>
      </c>
      <c r="O50" s="51" t="str">
        <f>IF(AND(Data!O48&lt;&gt;"",G$6&lt;&gt;""),Data!O48,"")</f>
        <v/>
      </c>
      <c r="P50" s="51" t="str">
        <f>IF(AND(Data!P48&lt;&gt;"",H$6&lt;&gt;""),Data!P48,"")</f>
        <v/>
      </c>
    </row>
    <row r="51" spans="11:16" x14ac:dyDescent="0.3">
      <c r="K51" s="56" t="str">
        <f>IF(Data!K49&lt;&gt;"",Data!K49,"")</f>
        <v/>
      </c>
      <c r="L51" s="51" t="str">
        <f>IF(AND(Data!L49&lt;&gt;"",D$6&lt;&gt;""),Data!L49,"")</f>
        <v/>
      </c>
      <c r="M51" s="51" t="str">
        <f>IF(AND(Data!M49&lt;&gt;"",E$6&lt;&gt;""),Data!M49,"")</f>
        <v/>
      </c>
      <c r="N51" s="51" t="str">
        <f>IF(AND(Data!N49&lt;&gt;"",F$6&lt;&gt;""),Data!N49,"")</f>
        <v/>
      </c>
      <c r="O51" s="51" t="str">
        <f>IF(AND(Data!O49&lt;&gt;"",G$6&lt;&gt;""),Data!O49,"")</f>
        <v/>
      </c>
      <c r="P51" s="51" t="str">
        <f>IF(AND(Data!P49&lt;&gt;"",H$6&lt;&gt;""),Data!P49,"")</f>
        <v/>
      </c>
    </row>
    <row r="52" spans="11:16" x14ac:dyDescent="0.3">
      <c r="K52" s="56" t="str">
        <f>IF(Data!K50&lt;&gt;"",Data!K50,"")</f>
        <v/>
      </c>
      <c r="L52" s="51" t="str">
        <f>IF(AND(Data!L50&lt;&gt;"",D$6&lt;&gt;""),Data!L50,"")</f>
        <v/>
      </c>
      <c r="M52" s="51" t="str">
        <f>IF(AND(Data!M50&lt;&gt;"",E$6&lt;&gt;""),Data!M50,"")</f>
        <v/>
      </c>
      <c r="N52" s="51" t="str">
        <f>IF(AND(Data!N50&lt;&gt;"",F$6&lt;&gt;""),Data!N50,"")</f>
        <v/>
      </c>
      <c r="O52" s="51" t="str">
        <f>IF(AND(Data!O50&lt;&gt;"",G$6&lt;&gt;""),Data!O50,"")</f>
        <v/>
      </c>
      <c r="P52" s="51" t="str">
        <f>IF(AND(Data!P50&lt;&gt;"",H$6&lt;&gt;""),Data!P50,"")</f>
        <v/>
      </c>
    </row>
    <row r="53" spans="11:16" x14ac:dyDescent="0.3">
      <c r="K53" s="56" t="str">
        <f>IF(Data!K51&lt;&gt;"",Data!K51,"")</f>
        <v/>
      </c>
      <c r="L53" s="51" t="str">
        <f>IF(AND(Data!L51&lt;&gt;"",D$6&lt;&gt;""),Data!L51,"")</f>
        <v/>
      </c>
      <c r="M53" s="51" t="str">
        <f>IF(AND(Data!M51&lt;&gt;"",E$6&lt;&gt;""),Data!M51,"")</f>
        <v/>
      </c>
      <c r="N53" s="51" t="str">
        <f>IF(AND(Data!N51&lt;&gt;"",F$6&lt;&gt;""),Data!N51,"")</f>
        <v/>
      </c>
      <c r="O53" s="51" t="str">
        <f>IF(AND(Data!O51&lt;&gt;"",G$6&lt;&gt;""),Data!O51,"")</f>
        <v/>
      </c>
      <c r="P53" s="51" t="str">
        <f>IF(AND(Data!P51&lt;&gt;"",H$6&lt;&gt;""),Data!P51,"")</f>
        <v/>
      </c>
    </row>
    <row r="54" spans="11:16" x14ac:dyDescent="0.3">
      <c r="K54" s="56" t="str">
        <f>IF(Data!K52&lt;&gt;"",Data!K52,"")</f>
        <v/>
      </c>
      <c r="L54" s="51" t="str">
        <f>IF(AND(Data!L52&lt;&gt;"",D$6&lt;&gt;""),Data!L52,"")</f>
        <v/>
      </c>
      <c r="M54" s="51" t="str">
        <f>IF(AND(Data!M52&lt;&gt;"",E$6&lt;&gt;""),Data!M52,"")</f>
        <v/>
      </c>
      <c r="N54" s="51" t="str">
        <f>IF(AND(Data!N52&lt;&gt;"",F$6&lt;&gt;""),Data!N52,"")</f>
        <v/>
      </c>
      <c r="O54" s="51" t="str">
        <f>IF(AND(Data!O52&lt;&gt;"",G$6&lt;&gt;""),Data!O52,"")</f>
        <v/>
      </c>
      <c r="P54" s="51" t="str">
        <f>IF(AND(Data!P52&lt;&gt;"",H$6&lt;&gt;""),Data!P52,"")</f>
        <v/>
      </c>
    </row>
    <row r="55" spans="11:16" x14ac:dyDescent="0.3">
      <c r="K55" s="56" t="str">
        <f>IF(Data!K53&lt;&gt;"",Data!K53,"")</f>
        <v/>
      </c>
      <c r="L55" s="51" t="str">
        <f>IF(AND(Data!L53&lt;&gt;"",D$6&lt;&gt;""),Data!L53,"")</f>
        <v/>
      </c>
      <c r="M55" s="51" t="str">
        <f>IF(AND(Data!M53&lt;&gt;"",E$6&lt;&gt;""),Data!M53,"")</f>
        <v/>
      </c>
      <c r="N55" s="51" t="str">
        <f>IF(AND(Data!N53&lt;&gt;"",F$6&lt;&gt;""),Data!N53,"")</f>
        <v/>
      </c>
      <c r="O55" s="51" t="str">
        <f>IF(AND(Data!O53&lt;&gt;"",G$6&lt;&gt;""),Data!O53,"")</f>
        <v/>
      </c>
      <c r="P55" s="51" t="str">
        <f>IF(AND(Data!P53&lt;&gt;"",H$6&lt;&gt;""),Data!P53,"")</f>
        <v/>
      </c>
    </row>
    <row r="56" spans="11:16" x14ac:dyDescent="0.3">
      <c r="K56" s="56" t="str">
        <f>IF(Data!K54&lt;&gt;"",Data!K54,"")</f>
        <v/>
      </c>
      <c r="L56" s="51" t="str">
        <f>IF(AND(Data!L54&lt;&gt;"",D$6&lt;&gt;""),Data!L54,"")</f>
        <v/>
      </c>
      <c r="M56" s="51" t="str">
        <f>IF(AND(Data!M54&lt;&gt;"",E$6&lt;&gt;""),Data!M54,"")</f>
        <v/>
      </c>
      <c r="N56" s="51" t="str">
        <f>IF(AND(Data!N54&lt;&gt;"",F$6&lt;&gt;""),Data!N54,"")</f>
        <v/>
      </c>
      <c r="O56" s="51" t="str">
        <f>IF(AND(Data!O54&lt;&gt;"",G$6&lt;&gt;""),Data!O54,"")</f>
        <v/>
      </c>
      <c r="P56" s="51" t="str">
        <f>IF(AND(Data!P54&lt;&gt;"",H$6&lt;&gt;""),Data!P54,"")</f>
        <v/>
      </c>
    </row>
    <row r="57" spans="11:16" x14ac:dyDescent="0.3">
      <c r="K57" s="56" t="str">
        <f>IF(Data!K55&lt;&gt;"",Data!K55,"")</f>
        <v/>
      </c>
      <c r="L57" s="51" t="str">
        <f>IF(AND(Data!L55&lt;&gt;"",D$6&lt;&gt;""),Data!L55,"")</f>
        <v/>
      </c>
      <c r="M57" s="51" t="str">
        <f>IF(AND(Data!M55&lt;&gt;"",E$6&lt;&gt;""),Data!M55,"")</f>
        <v/>
      </c>
      <c r="N57" s="51" t="str">
        <f>IF(AND(Data!N55&lt;&gt;"",F$6&lt;&gt;""),Data!N55,"")</f>
        <v/>
      </c>
      <c r="O57" s="51" t="str">
        <f>IF(AND(Data!O55&lt;&gt;"",G$6&lt;&gt;""),Data!O55,"")</f>
        <v/>
      </c>
      <c r="P57" s="51" t="str">
        <f>IF(AND(Data!P55&lt;&gt;"",H$6&lt;&gt;""),Data!P55,"")</f>
        <v/>
      </c>
    </row>
    <row r="58" spans="11:16" x14ac:dyDescent="0.3">
      <c r="K58" s="56" t="str">
        <f>IF(Data!K56&lt;&gt;"",Data!K56,"")</f>
        <v/>
      </c>
      <c r="L58" s="51" t="str">
        <f>IF(AND(Data!L56&lt;&gt;"",D$6&lt;&gt;""),Data!L56,"")</f>
        <v/>
      </c>
      <c r="M58" s="51" t="str">
        <f>IF(AND(Data!M56&lt;&gt;"",E$6&lt;&gt;""),Data!M56,"")</f>
        <v/>
      </c>
      <c r="N58" s="51" t="str">
        <f>IF(AND(Data!N56&lt;&gt;"",F$6&lt;&gt;""),Data!N56,"")</f>
        <v/>
      </c>
      <c r="O58" s="51" t="str">
        <f>IF(AND(Data!O56&lt;&gt;"",G$6&lt;&gt;""),Data!O56,"")</f>
        <v/>
      </c>
      <c r="P58" s="51" t="str">
        <f>IF(AND(Data!P56&lt;&gt;"",H$6&lt;&gt;""),Data!P56,"")</f>
        <v/>
      </c>
    </row>
    <row r="59" spans="11:16" x14ac:dyDescent="0.3">
      <c r="K59" s="56" t="str">
        <f>IF(Data!K57&lt;&gt;"",Data!K57,"")</f>
        <v/>
      </c>
      <c r="L59" s="51" t="str">
        <f>IF(AND(Data!L57&lt;&gt;"",D$6&lt;&gt;""),Data!L57,"")</f>
        <v/>
      </c>
      <c r="M59" s="51" t="str">
        <f>IF(AND(Data!M57&lt;&gt;"",E$6&lt;&gt;""),Data!M57,"")</f>
        <v/>
      </c>
      <c r="N59" s="51" t="str">
        <f>IF(AND(Data!N57&lt;&gt;"",F$6&lt;&gt;""),Data!N57,"")</f>
        <v/>
      </c>
      <c r="O59" s="51" t="str">
        <f>IF(AND(Data!O57&lt;&gt;"",G$6&lt;&gt;""),Data!O57,"")</f>
        <v/>
      </c>
      <c r="P59" s="51" t="str">
        <f>IF(AND(Data!P57&lt;&gt;"",H$6&lt;&gt;""),Data!P57,"")</f>
        <v/>
      </c>
    </row>
    <row r="60" spans="11:16" x14ac:dyDescent="0.3">
      <c r="K60" s="56" t="str">
        <f>IF(Data!K58&lt;&gt;"",Data!K58,"")</f>
        <v/>
      </c>
      <c r="L60" s="51" t="str">
        <f>IF(AND(Data!L58&lt;&gt;"",D$6&lt;&gt;""),Data!L58,"")</f>
        <v/>
      </c>
      <c r="M60" s="51" t="str">
        <f>IF(AND(Data!M58&lt;&gt;"",E$6&lt;&gt;""),Data!M58,"")</f>
        <v/>
      </c>
      <c r="N60" s="51" t="str">
        <f>IF(AND(Data!N58&lt;&gt;"",F$6&lt;&gt;""),Data!N58,"")</f>
        <v/>
      </c>
      <c r="O60" s="51" t="str">
        <f>IF(AND(Data!O58&lt;&gt;"",G$6&lt;&gt;""),Data!O58,"")</f>
        <v/>
      </c>
      <c r="P60" s="51" t="str">
        <f>IF(AND(Data!P58&lt;&gt;"",H$6&lt;&gt;""),Data!P58,"")</f>
        <v/>
      </c>
    </row>
    <row r="61" spans="11:16" x14ac:dyDescent="0.3">
      <c r="K61" s="56" t="str">
        <f>IF(Data!K59&lt;&gt;"",Data!K59,"")</f>
        <v/>
      </c>
      <c r="L61" s="51" t="str">
        <f>IF(AND(Data!L59&lt;&gt;"",D$6&lt;&gt;""),Data!L59,"")</f>
        <v/>
      </c>
      <c r="M61" s="51" t="str">
        <f>IF(AND(Data!M59&lt;&gt;"",E$6&lt;&gt;""),Data!M59,"")</f>
        <v/>
      </c>
      <c r="N61" s="51" t="str">
        <f>IF(AND(Data!N59&lt;&gt;"",F$6&lt;&gt;""),Data!N59,"")</f>
        <v/>
      </c>
      <c r="O61" s="51" t="str">
        <f>IF(AND(Data!O59&lt;&gt;"",G$6&lt;&gt;""),Data!O59,"")</f>
        <v/>
      </c>
      <c r="P61" s="51" t="str">
        <f>IF(AND(Data!P59&lt;&gt;"",H$6&lt;&gt;""),Data!P59,"")</f>
        <v/>
      </c>
    </row>
    <row r="62" spans="11:16" x14ac:dyDescent="0.3">
      <c r="K62" s="56" t="str">
        <f>IF(Data!K60&lt;&gt;"",Data!K60,"")</f>
        <v/>
      </c>
      <c r="L62" s="51" t="str">
        <f>IF(AND(Data!L60&lt;&gt;"",D$6&lt;&gt;""),Data!L60,"")</f>
        <v/>
      </c>
      <c r="M62" s="51" t="str">
        <f>IF(AND(Data!M60&lt;&gt;"",E$6&lt;&gt;""),Data!M60,"")</f>
        <v/>
      </c>
      <c r="N62" s="51" t="str">
        <f>IF(AND(Data!N60&lt;&gt;"",F$6&lt;&gt;""),Data!N60,"")</f>
        <v/>
      </c>
      <c r="O62" s="51" t="str">
        <f>IF(AND(Data!O60&lt;&gt;"",G$6&lt;&gt;""),Data!O60,"")</f>
        <v/>
      </c>
      <c r="P62" s="51" t="str">
        <f>IF(AND(Data!P60&lt;&gt;"",H$6&lt;&gt;""),Data!P60,"")</f>
        <v/>
      </c>
    </row>
    <row r="63" spans="11:16" x14ac:dyDescent="0.3">
      <c r="K63" s="56" t="str">
        <f>IF(Data!K61&lt;&gt;"",Data!K61,"")</f>
        <v/>
      </c>
      <c r="L63" s="51" t="str">
        <f>IF(AND(Data!L61&lt;&gt;"",D$6&lt;&gt;""),Data!L61,"")</f>
        <v/>
      </c>
      <c r="M63" s="51" t="str">
        <f>IF(AND(Data!M61&lt;&gt;"",E$6&lt;&gt;""),Data!M61,"")</f>
        <v/>
      </c>
      <c r="N63" s="51" t="str">
        <f>IF(AND(Data!N61&lt;&gt;"",F$6&lt;&gt;""),Data!N61,"")</f>
        <v/>
      </c>
      <c r="O63" s="51" t="str">
        <f>IF(AND(Data!O61&lt;&gt;"",G$6&lt;&gt;""),Data!O61,"")</f>
        <v/>
      </c>
      <c r="P63" s="51" t="str">
        <f>IF(AND(Data!P61&lt;&gt;"",H$6&lt;&gt;""),Data!P61,"")</f>
        <v/>
      </c>
    </row>
    <row r="64" spans="11:16" x14ac:dyDescent="0.3">
      <c r="K64" s="56" t="str">
        <f>IF(Data!K62&lt;&gt;"",Data!K62,"")</f>
        <v/>
      </c>
      <c r="L64" s="51" t="str">
        <f>IF(AND(Data!L62&lt;&gt;"",D$6&lt;&gt;""),Data!L62,"")</f>
        <v/>
      </c>
      <c r="M64" s="51" t="str">
        <f>IF(AND(Data!M62&lt;&gt;"",E$6&lt;&gt;""),Data!M62,"")</f>
        <v/>
      </c>
      <c r="N64" s="51" t="str">
        <f>IF(AND(Data!N62&lt;&gt;"",F$6&lt;&gt;""),Data!N62,"")</f>
        <v/>
      </c>
      <c r="O64" s="51" t="str">
        <f>IF(AND(Data!O62&lt;&gt;"",G$6&lt;&gt;""),Data!O62,"")</f>
        <v/>
      </c>
      <c r="P64" s="51" t="str">
        <f>IF(AND(Data!P62&lt;&gt;"",H$6&lt;&gt;""),Data!P62,"")</f>
        <v/>
      </c>
    </row>
    <row r="65" spans="11:16" x14ac:dyDescent="0.3">
      <c r="K65" s="56" t="str">
        <f>IF(Data!K63&lt;&gt;"",Data!K63,"")</f>
        <v/>
      </c>
      <c r="L65" s="51" t="str">
        <f>IF(AND(Data!L63&lt;&gt;"",D$6&lt;&gt;""),Data!L63,"")</f>
        <v/>
      </c>
      <c r="M65" s="51" t="str">
        <f>IF(AND(Data!M63&lt;&gt;"",E$6&lt;&gt;""),Data!M63,"")</f>
        <v/>
      </c>
      <c r="N65" s="51" t="str">
        <f>IF(AND(Data!N63&lt;&gt;"",F$6&lt;&gt;""),Data!N63,"")</f>
        <v/>
      </c>
      <c r="O65" s="51" t="str">
        <f>IF(AND(Data!O63&lt;&gt;"",G$6&lt;&gt;""),Data!O63,"")</f>
        <v/>
      </c>
      <c r="P65" s="51" t="str">
        <f>IF(AND(Data!P63&lt;&gt;"",H$6&lt;&gt;""),Data!P63,"")</f>
        <v/>
      </c>
    </row>
    <row r="66" spans="11:16" x14ac:dyDescent="0.3">
      <c r="K66" s="56" t="str">
        <f>IF(Data!K64&lt;&gt;"",Data!K64,"")</f>
        <v/>
      </c>
      <c r="L66" s="51" t="str">
        <f>IF(AND(Data!L64&lt;&gt;"",D$6&lt;&gt;""),Data!L64,"")</f>
        <v/>
      </c>
      <c r="M66" s="51" t="str">
        <f>IF(AND(Data!M64&lt;&gt;"",E$6&lt;&gt;""),Data!M64,"")</f>
        <v/>
      </c>
      <c r="N66" s="51" t="str">
        <f>IF(AND(Data!N64&lt;&gt;"",F$6&lt;&gt;""),Data!N64,"")</f>
        <v/>
      </c>
      <c r="O66" s="51" t="str">
        <f>IF(AND(Data!O64&lt;&gt;"",G$6&lt;&gt;""),Data!O64,"")</f>
        <v/>
      </c>
      <c r="P66" s="51" t="str">
        <f>IF(AND(Data!P64&lt;&gt;"",H$6&lt;&gt;""),Data!P64,"")</f>
        <v/>
      </c>
    </row>
    <row r="67" spans="11:16" x14ac:dyDescent="0.3">
      <c r="K67" s="56" t="str">
        <f>IF(Data!K65&lt;&gt;"",Data!K65,"")</f>
        <v/>
      </c>
      <c r="L67" s="51" t="str">
        <f>IF(AND(Data!L65&lt;&gt;"",D$6&lt;&gt;""),Data!L65,"")</f>
        <v/>
      </c>
      <c r="M67" s="51" t="str">
        <f>IF(AND(Data!M65&lt;&gt;"",E$6&lt;&gt;""),Data!M65,"")</f>
        <v/>
      </c>
      <c r="N67" s="51" t="str">
        <f>IF(AND(Data!N65&lt;&gt;"",F$6&lt;&gt;""),Data!N65,"")</f>
        <v/>
      </c>
      <c r="O67" s="51" t="str">
        <f>IF(AND(Data!O65&lt;&gt;"",G$6&lt;&gt;""),Data!O65,"")</f>
        <v/>
      </c>
      <c r="P67" s="51" t="str">
        <f>IF(AND(Data!P65&lt;&gt;"",H$6&lt;&gt;""),Data!P65,"")</f>
        <v/>
      </c>
    </row>
    <row r="68" spans="11:16" x14ac:dyDescent="0.3">
      <c r="K68" s="56" t="str">
        <f>IF(Data!K66&lt;&gt;"",Data!K66,"")</f>
        <v/>
      </c>
      <c r="L68" s="51" t="str">
        <f>IF(AND(Data!L66&lt;&gt;"",D$6&lt;&gt;""),Data!L66,"")</f>
        <v/>
      </c>
      <c r="M68" s="51" t="str">
        <f>IF(AND(Data!M66&lt;&gt;"",E$6&lt;&gt;""),Data!M66,"")</f>
        <v/>
      </c>
      <c r="N68" s="51" t="str">
        <f>IF(AND(Data!N66&lt;&gt;"",F$6&lt;&gt;""),Data!N66,"")</f>
        <v/>
      </c>
      <c r="O68" s="51" t="str">
        <f>IF(AND(Data!O66&lt;&gt;"",G$6&lt;&gt;""),Data!O66,"")</f>
        <v/>
      </c>
      <c r="P68" s="51" t="str">
        <f>IF(AND(Data!P66&lt;&gt;"",H$6&lt;&gt;""),Data!P66,"")</f>
        <v/>
      </c>
    </row>
    <row r="69" spans="11:16" x14ac:dyDescent="0.3">
      <c r="K69" s="56" t="str">
        <f>IF(Data!K67&lt;&gt;"",Data!K67,"")</f>
        <v/>
      </c>
      <c r="L69" s="51" t="str">
        <f>IF(AND(Data!L67&lt;&gt;"",D$6&lt;&gt;""),Data!L67,"")</f>
        <v/>
      </c>
      <c r="M69" s="51" t="str">
        <f>IF(AND(Data!M67&lt;&gt;"",E$6&lt;&gt;""),Data!M67,"")</f>
        <v/>
      </c>
      <c r="N69" s="51" t="str">
        <f>IF(AND(Data!N67&lt;&gt;"",F$6&lt;&gt;""),Data!N67,"")</f>
        <v/>
      </c>
      <c r="O69" s="51" t="str">
        <f>IF(AND(Data!O67&lt;&gt;"",G$6&lt;&gt;""),Data!O67,"")</f>
        <v/>
      </c>
      <c r="P69" s="51" t="str">
        <f>IF(AND(Data!P67&lt;&gt;"",H$6&lt;&gt;""),Data!P67,"")</f>
        <v/>
      </c>
    </row>
    <row r="70" spans="11:16" x14ac:dyDescent="0.3">
      <c r="K70" s="56" t="str">
        <f>IF(Data!K68&lt;&gt;"",Data!K68,"")</f>
        <v/>
      </c>
      <c r="L70" s="51" t="str">
        <f>IF(AND(Data!L68&lt;&gt;"",D$6&lt;&gt;""),Data!L68,"")</f>
        <v/>
      </c>
      <c r="M70" s="51" t="str">
        <f>IF(AND(Data!M68&lt;&gt;"",E$6&lt;&gt;""),Data!M68,"")</f>
        <v/>
      </c>
      <c r="N70" s="51" t="str">
        <f>IF(AND(Data!N68&lt;&gt;"",F$6&lt;&gt;""),Data!N68,"")</f>
        <v/>
      </c>
      <c r="O70" s="51" t="str">
        <f>IF(AND(Data!O68&lt;&gt;"",G$6&lt;&gt;""),Data!O68,"")</f>
        <v/>
      </c>
      <c r="P70" s="51" t="str">
        <f>IF(AND(Data!P68&lt;&gt;"",H$6&lt;&gt;""),Data!P68,"")</f>
        <v/>
      </c>
    </row>
    <row r="71" spans="11:16" x14ac:dyDescent="0.3">
      <c r="K71" s="56" t="str">
        <f>IF(Data!K69&lt;&gt;"",Data!K69,"")</f>
        <v/>
      </c>
      <c r="L71" s="51" t="str">
        <f>IF(AND(Data!L69&lt;&gt;"",D$6&lt;&gt;""),Data!L69,"")</f>
        <v/>
      </c>
      <c r="M71" s="51" t="str">
        <f>IF(AND(Data!M69&lt;&gt;"",E$6&lt;&gt;""),Data!M69,"")</f>
        <v/>
      </c>
      <c r="N71" s="51" t="str">
        <f>IF(AND(Data!N69&lt;&gt;"",F$6&lt;&gt;""),Data!N69,"")</f>
        <v/>
      </c>
      <c r="O71" s="51" t="str">
        <f>IF(AND(Data!O69&lt;&gt;"",G$6&lt;&gt;""),Data!O69,"")</f>
        <v/>
      </c>
      <c r="P71" s="51" t="str">
        <f>IF(AND(Data!P69&lt;&gt;"",H$6&lt;&gt;""),Data!P69,"")</f>
        <v/>
      </c>
    </row>
    <row r="72" spans="11:16" x14ac:dyDescent="0.3">
      <c r="K72" s="56" t="str">
        <f>IF(Data!K70&lt;&gt;"",Data!K70,"")</f>
        <v/>
      </c>
      <c r="L72" s="51" t="str">
        <f>IF(AND(Data!L70&lt;&gt;"",D$6&lt;&gt;""),Data!L70,"")</f>
        <v/>
      </c>
      <c r="M72" s="51" t="str">
        <f>IF(AND(Data!M70&lt;&gt;"",E$6&lt;&gt;""),Data!M70,"")</f>
        <v/>
      </c>
      <c r="N72" s="51" t="str">
        <f>IF(AND(Data!N70&lt;&gt;"",F$6&lt;&gt;""),Data!N70,"")</f>
        <v/>
      </c>
      <c r="O72" s="51" t="str">
        <f>IF(AND(Data!O70&lt;&gt;"",G$6&lt;&gt;""),Data!O70,"")</f>
        <v/>
      </c>
      <c r="P72" s="51" t="str">
        <f>IF(AND(Data!P70&lt;&gt;"",H$6&lt;&gt;""),Data!P70,"")</f>
        <v/>
      </c>
    </row>
    <row r="73" spans="11:16" x14ac:dyDescent="0.3">
      <c r="K73" s="56" t="str">
        <f>IF(Data!K71&lt;&gt;"",Data!K71,"")</f>
        <v/>
      </c>
      <c r="L73" s="51" t="str">
        <f>IF(AND(Data!L71&lt;&gt;"",D$6&lt;&gt;""),Data!L71,"")</f>
        <v/>
      </c>
      <c r="M73" s="51" t="str">
        <f>IF(AND(Data!M71&lt;&gt;"",E$6&lt;&gt;""),Data!M71,"")</f>
        <v/>
      </c>
      <c r="N73" s="51" t="str">
        <f>IF(AND(Data!N71&lt;&gt;"",F$6&lt;&gt;""),Data!N71,"")</f>
        <v/>
      </c>
      <c r="O73" s="51" t="str">
        <f>IF(AND(Data!O71&lt;&gt;"",G$6&lt;&gt;""),Data!O71,"")</f>
        <v/>
      </c>
      <c r="P73" s="51" t="str">
        <f>IF(AND(Data!P71&lt;&gt;"",H$6&lt;&gt;""),Data!P71,"")</f>
        <v/>
      </c>
    </row>
    <row r="74" spans="11:16" x14ac:dyDescent="0.3">
      <c r="K74" s="56" t="str">
        <f>IF(Data!K72&lt;&gt;"",Data!K72,"")</f>
        <v/>
      </c>
      <c r="L74" s="51" t="str">
        <f>IF(AND(Data!L72&lt;&gt;"",D$6&lt;&gt;""),Data!L72,"")</f>
        <v/>
      </c>
      <c r="M74" s="51" t="str">
        <f>IF(AND(Data!M72&lt;&gt;"",E$6&lt;&gt;""),Data!M72,"")</f>
        <v/>
      </c>
      <c r="N74" s="51" t="str">
        <f>IF(AND(Data!N72&lt;&gt;"",F$6&lt;&gt;""),Data!N72,"")</f>
        <v/>
      </c>
      <c r="O74" s="51" t="str">
        <f>IF(AND(Data!O72&lt;&gt;"",G$6&lt;&gt;""),Data!O72,"")</f>
        <v/>
      </c>
      <c r="P74" s="51" t="str">
        <f>IF(AND(Data!P72&lt;&gt;"",H$6&lt;&gt;""),Data!P72,"")</f>
        <v/>
      </c>
    </row>
    <row r="75" spans="11:16" x14ac:dyDescent="0.3">
      <c r="K75" s="56" t="str">
        <f>IF(Data!K73&lt;&gt;"",Data!K73,"")</f>
        <v/>
      </c>
      <c r="L75" s="51" t="str">
        <f>IF(AND(Data!L73&lt;&gt;"",D$6&lt;&gt;""),Data!L73,"")</f>
        <v/>
      </c>
      <c r="M75" s="51" t="str">
        <f>IF(AND(Data!M73&lt;&gt;"",E$6&lt;&gt;""),Data!M73,"")</f>
        <v/>
      </c>
      <c r="N75" s="51" t="str">
        <f>IF(AND(Data!N73&lt;&gt;"",F$6&lt;&gt;""),Data!N73,"")</f>
        <v/>
      </c>
      <c r="O75" s="51" t="str">
        <f>IF(AND(Data!O73&lt;&gt;"",G$6&lt;&gt;""),Data!O73,"")</f>
        <v/>
      </c>
      <c r="P75" s="51" t="str">
        <f>IF(AND(Data!P73&lt;&gt;"",H$6&lt;&gt;""),Data!P73,"")</f>
        <v/>
      </c>
    </row>
    <row r="76" spans="11:16" x14ac:dyDescent="0.3">
      <c r="K76" s="56" t="str">
        <f>IF(Data!K74&lt;&gt;"",Data!K74,"")</f>
        <v/>
      </c>
      <c r="L76" s="51" t="str">
        <f>IF(AND(Data!L74&lt;&gt;"",D$6&lt;&gt;""),Data!L74,"")</f>
        <v/>
      </c>
      <c r="M76" s="51" t="str">
        <f>IF(AND(Data!M74&lt;&gt;"",E$6&lt;&gt;""),Data!M74,"")</f>
        <v/>
      </c>
      <c r="N76" s="51" t="str">
        <f>IF(AND(Data!N74&lt;&gt;"",F$6&lt;&gt;""),Data!N74,"")</f>
        <v/>
      </c>
      <c r="O76" s="51" t="str">
        <f>IF(AND(Data!O74&lt;&gt;"",G$6&lt;&gt;""),Data!O74,"")</f>
        <v/>
      </c>
      <c r="P76" s="51" t="str">
        <f>IF(AND(Data!P74&lt;&gt;"",H$6&lt;&gt;""),Data!P74,"")</f>
        <v/>
      </c>
    </row>
    <row r="77" spans="11:16" x14ac:dyDescent="0.3">
      <c r="K77" s="56" t="str">
        <f>IF(Data!K75&lt;&gt;"",Data!K75,"")</f>
        <v/>
      </c>
      <c r="L77" s="51" t="str">
        <f>IF(AND(Data!L75&lt;&gt;"",D$6&lt;&gt;""),Data!L75,"")</f>
        <v/>
      </c>
      <c r="M77" s="51" t="str">
        <f>IF(AND(Data!M75&lt;&gt;"",E$6&lt;&gt;""),Data!M75,"")</f>
        <v/>
      </c>
      <c r="N77" s="51" t="str">
        <f>IF(AND(Data!N75&lt;&gt;"",F$6&lt;&gt;""),Data!N75,"")</f>
        <v/>
      </c>
      <c r="O77" s="51" t="str">
        <f>IF(AND(Data!O75&lt;&gt;"",G$6&lt;&gt;""),Data!O75,"")</f>
        <v/>
      </c>
      <c r="P77" s="51" t="str">
        <f>IF(AND(Data!P75&lt;&gt;"",H$6&lt;&gt;""),Data!P75,"")</f>
        <v/>
      </c>
    </row>
    <row r="78" spans="11:16" x14ac:dyDescent="0.3">
      <c r="K78" s="56" t="str">
        <f>IF(Data!K76&lt;&gt;"",Data!K76,"")</f>
        <v/>
      </c>
      <c r="L78" s="51" t="str">
        <f>IF(AND(Data!L76&lt;&gt;"",D$6&lt;&gt;""),Data!L76,"")</f>
        <v/>
      </c>
      <c r="M78" s="51" t="str">
        <f>IF(AND(Data!M76&lt;&gt;"",E$6&lt;&gt;""),Data!M76,"")</f>
        <v/>
      </c>
      <c r="N78" s="51" t="str">
        <f>IF(AND(Data!N76&lt;&gt;"",F$6&lt;&gt;""),Data!N76,"")</f>
        <v/>
      </c>
      <c r="O78" s="51" t="str">
        <f>IF(AND(Data!O76&lt;&gt;"",G$6&lt;&gt;""),Data!O76,"")</f>
        <v/>
      </c>
      <c r="P78" s="51" t="str">
        <f>IF(AND(Data!P76&lt;&gt;"",H$6&lt;&gt;""),Data!P76,"")</f>
        <v/>
      </c>
    </row>
    <row r="79" spans="11:16" x14ac:dyDescent="0.3">
      <c r="K79" s="56" t="str">
        <f>IF(Data!K77&lt;&gt;"",Data!K77,"")</f>
        <v/>
      </c>
      <c r="L79" s="51" t="str">
        <f>IF(AND(Data!L77&lt;&gt;"",D$6&lt;&gt;""),Data!L77,"")</f>
        <v/>
      </c>
      <c r="M79" s="51" t="str">
        <f>IF(AND(Data!M77&lt;&gt;"",E$6&lt;&gt;""),Data!M77,"")</f>
        <v/>
      </c>
      <c r="N79" s="51" t="str">
        <f>IF(AND(Data!N77&lt;&gt;"",F$6&lt;&gt;""),Data!N77,"")</f>
        <v/>
      </c>
      <c r="O79" s="51" t="str">
        <f>IF(AND(Data!O77&lt;&gt;"",G$6&lt;&gt;""),Data!O77,"")</f>
        <v/>
      </c>
      <c r="P79" s="51" t="str">
        <f>IF(AND(Data!P77&lt;&gt;"",H$6&lt;&gt;""),Data!P77,"")</f>
        <v/>
      </c>
    </row>
    <row r="80" spans="11:16" x14ac:dyDescent="0.3">
      <c r="K80" s="56" t="str">
        <f>IF(Data!K78&lt;&gt;"",Data!K78,"")</f>
        <v/>
      </c>
      <c r="L80" s="51" t="str">
        <f>IF(AND(Data!L78&lt;&gt;"",D$6&lt;&gt;""),Data!L78,"")</f>
        <v/>
      </c>
      <c r="M80" s="51" t="str">
        <f>IF(AND(Data!M78&lt;&gt;"",E$6&lt;&gt;""),Data!M78,"")</f>
        <v/>
      </c>
      <c r="N80" s="51" t="str">
        <f>IF(AND(Data!N78&lt;&gt;"",F$6&lt;&gt;""),Data!N78,"")</f>
        <v/>
      </c>
      <c r="O80" s="51" t="str">
        <f>IF(AND(Data!O78&lt;&gt;"",G$6&lt;&gt;""),Data!O78,"")</f>
        <v/>
      </c>
      <c r="P80" s="51" t="str">
        <f>IF(AND(Data!P78&lt;&gt;"",H$6&lt;&gt;""),Data!P78,"")</f>
        <v/>
      </c>
    </row>
    <row r="81" spans="11:16" x14ac:dyDescent="0.3">
      <c r="K81" s="56" t="str">
        <f>IF(Data!K79&lt;&gt;"",Data!K79,"")</f>
        <v/>
      </c>
      <c r="L81" s="51" t="str">
        <f>IF(AND(Data!L79&lt;&gt;"",D$6&lt;&gt;""),Data!L79,"")</f>
        <v/>
      </c>
      <c r="M81" s="51" t="str">
        <f>IF(AND(Data!M79&lt;&gt;"",E$6&lt;&gt;""),Data!M79,"")</f>
        <v/>
      </c>
      <c r="N81" s="51" t="str">
        <f>IF(AND(Data!N79&lt;&gt;"",F$6&lt;&gt;""),Data!N79,"")</f>
        <v/>
      </c>
      <c r="O81" s="51" t="str">
        <f>IF(AND(Data!O79&lt;&gt;"",G$6&lt;&gt;""),Data!O79,"")</f>
        <v/>
      </c>
      <c r="P81" s="51" t="str">
        <f>IF(AND(Data!P79&lt;&gt;"",H$6&lt;&gt;""),Data!P79,"")</f>
        <v/>
      </c>
    </row>
    <row r="82" spans="11:16" x14ac:dyDescent="0.3">
      <c r="K82" s="56" t="str">
        <f>IF(Data!K80&lt;&gt;"",Data!K80,"")</f>
        <v/>
      </c>
      <c r="L82" s="51" t="str">
        <f>IF(AND(Data!L80&lt;&gt;"",D$6&lt;&gt;""),Data!L80,"")</f>
        <v/>
      </c>
      <c r="M82" s="51" t="str">
        <f>IF(AND(Data!M80&lt;&gt;"",E$6&lt;&gt;""),Data!M80,"")</f>
        <v/>
      </c>
      <c r="N82" s="51" t="str">
        <f>IF(AND(Data!N80&lt;&gt;"",F$6&lt;&gt;""),Data!N80,"")</f>
        <v/>
      </c>
      <c r="O82" s="51" t="str">
        <f>IF(AND(Data!O80&lt;&gt;"",G$6&lt;&gt;""),Data!O80,"")</f>
        <v/>
      </c>
      <c r="P82" s="51" t="str">
        <f>IF(AND(Data!P80&lt;&gt;"",H$6&lt;&gt;""),Data!P80,"")</f>
        <v/>
      </c>
    </row>
    <row r="83" spans="11:16" x14ac:dyDescent="0.3">
      <c r="K83" s="56" t="str">
        <f>IF(Data!K81&lt;&gt;"",Data!K81,"")</f>
        <v/>
      </c>
      <c r="L83" s="51" t="str">
        <f>IF(AND(Data!L81&lt;&gt;"",D$6&lt;&gt;""),Data!L81,"")</f>
        <v/>
      </c>
      <c r="M83" s="51" t="str">
        <f>IF(AND(Data!M81&lt;&gt;"",E$6&lt;&gt;""),Data!M81,"")</f>
        <v/>
      </c>
      <c r="N83" s="51" t="str">
        <f>IF(AND(Data!N81&lt;&gt;"",F$6&lt;&gt;""),Data!N81,"")</f>
        <v/>
      </c>
      <c r="O83" s="51" t="str">
        <f>IF(AND(Data!O81&lt;&gt;"",G$6&lt;&gt;""),Data!O81,"")</f>
        <v/>
      </c>
      <c r="P83" s="51" t="str">
        <f>IF(AND(Data!P81&lt;&gt;"",H$6&lt;&gt;""),Data!P81,"")</f>
        <v/>
      </c>
    </row>
    <row r="84" spans="11:16" x14ac:dyDescent="0.3">
      <c r="K84" s="56" t="str">
        <f>IF(Data!K82&lt;&gt;"",Data!K82,"")</f>
        <v/>
      </c>
      <c r="L84" s="51" t="str">
        <f>IF(AND(Data!L82&lt;&gt;"",D$6&lt;&gt;""),Data!L82,"")</f>
        <v/>
      </c>
      <c r="M84" s="51" t="str">
        <f>IF(AND(Data!M82&lt;&gt;"",E$6&lt;&gt;""),Data!M82,"")</f>
        <v/>
      </c>
      <c r="N84" s="51" t="str">
        <f>IF(AND(Data!N82&lt;&gt;"",F$6&lt;&gt;""),Data!N82,"")</f>
        <v/>
      </c>
      <c r="O84" s="51" t="str">
        <f>IF(AND(Data!O82&lt;&gt;"",G$6&lt;&gt;""),Data!O82,"")</f>
        <v/>
      </c>
      <c r="P84" s="51" t="str">
        <f>IF(AND(Data!P82&lt;&gt;"",H$6&lt;&gt;""),Data!P82,"")</f>
        <v/>
      </c>
    </row>
    <row r="85" spans="11:16" x14ac:dyDescent="0.3">
      <c r="K85" s="56" t="str">
        <f>IF(Data!K83&lt;&gt;"",Data!K83,"")</f>
        <v/>
      </c>
      <c r="L85" s="51" t="str">
        <f>IF(AND(Data!L83&lt;&gt;"",D$6&lt;&gt;""),Data!L83,"")</f>
        <v/>
      </c>
      <c r="M85" s="51" t="str">
        <f>IF(AND(Data!M83&lt;&gt;"",E$6&lt;&gt;""),Data!M83,"")</f>
        <v/>
      </c>
      <c r="N85" s="51" t="str">
        <f>IF(AND(Data!N83&lt;&gt;"",F$6&lt;&gt;""),Data!N83,"")</f>
        <v/>
      </c>
      <c r="O85" s="51" t="str">
        <f>IF(AND(Data!O83&lt;&gt;"",G$6&lt;&gt;""),Data!O83,"")</f>
        <v/>
      </c>
      <c r="P85" s="51" t="str">
        <f>IF(AND(Data!P83&lt;&gt;"",H$6&lt;&gt;""),Data!P83,"")</f>
        <v/>
      </c>
    </row>
    <row r="86" spans="11:16" x14ac:dyDescent="0.3">
      <c r="K86" s="56" t="str">
        <f>IF(Data!K84&lt;&gt;"",Data!K84,"")</f>
        <v/>
      </c>
      <c r="L86" s="51" t="str">
        <f>IF(AND(Data!L84&lt;&gt;"",D$6&lt;&gt;""),Data!L84,"")</f>
        <v/>
      </c>
      <c r="M86" s="51" t="str">
        <f>IF(AND(Data!M84&lt;&gt;"",E$6&lt;&gt;""),Data!M84,"")</f>
        <v/>
      </c>
      <c r="N86" s="51" t="str">
        <f>IF(AND(Data!N84&lt;&gt;"",F$6&lt;&gt;""),Data!N84,"")</f>
        <v/>
      </c>
      <c r="O86" s="51" t="str">
        <f>IF(AND(Data!O84&lt;&gt;"",G$6&lt;&gt;""),Data!O84,"")</f>
        <v/>
      </c>
      <c r="P86" s="51" t="str">
        <f>IF(AND(Data!P84&lt;&gt;"",H$6&lt;&gt;""),Data!P84,"")</f>
        <v/>
      </c>
    </row>
    <row r="87" spans="11:16" x14ac:dyDescent="0.3">
      <c r="K87" s="56" t="str">
        <f>IF(Data!K85&lt;&gt;"",Data!K85,"")</f>
        <v/>
      </c>
      <c r="L87" s="51" t="str">
        <f>IF(AND(Data!L85&lt;&gt;"",D$6&lt;&gt;""),Data!L85,"")</f>
        <v/>
      </c>
      <c r="M87" s="51" t="str">
        <f>IF(AND(Data!M85&lt;&gt;"",E$6&lt;&gt;""),Data!M85,"")</f>
        <v/>
      </c>
      <c r="N87" s="51" t="str">
        <f>IF(AND(Data!N85&lt;&gt;"",F$6&lt;&gt;""),Data!N85,"")</f>
        <v/>
      </c>
      <c r="O87" s="51" t="str">
        <f>IF(AND(Data!O85&lt;&gt;"",G$6&lt;&gt;""),Data!O85,"")</f>
        <v/>
      </c>
      <c r="P87" s="51" t="str">
        <f>IF(AND(Data!P85&lt;&gt;"",H$6&lt;&gt;""),Data!P85,"")</f>
        <v/>
      </c>
    </row>
    <row r="88" spans="11:16" x14ac:dyDescent="0.3">
      <c r="K88" s="56" t="str">
        <f>IF(Data!K86&lt;&gt;"",Data!K86,"")</f>
        <v/>
      </c>
      <c r="L88" s="51" t="str">
        <f>IF(AND(Data!L86&lt;&gt;"",D$6&lt;&gt;""),Data!L86,"")</f>
        <v/>
      </c>
      <c r="M88" s="51" t="str">
        <f>IF(AND(Data!M86&lt;&gt;"",E$6&lt;&gt;""),Data!M86,"")</f>
        <v/>
      </c>
      <c r="N88" s="51" t="str">
        <f>IF(AND(Data!N86&lt;&gt;"",F$6&lt;&gt;""),Data!N86,"")</f>
        <v/>
      </c>
      <c r="O88" s="51" t="str">
        <f>IF(AND(Data!O86&lt;&gt;"",G$6&lt;&gt;""),Data!O86,"")</f>
        <v/>
      </c>
      <c r="P88" s="51" t="str">
        <f>IF(AND(Data!P86&lt;&gt;"",H$6&lt;&gt;""),Data!P86,"")</f>
        <v/>
      </c>
    </row>
    <row r="89" spans="11:16" x14ac:dyDescent="0.3">
      <c r="K89" s="56" t="str">
        <f>IF(Data!K87&lt;&gt;"",Data!K87,"")</f>
        <v/>
      </c>
      <c r="L89" s="51" t="str">
        <f>IF(AND(Data!L87&lt;&gt;"",D$6&lt;&gt;""),Data!L87,"")</f>
        <v/>
      </c>
      <c r="M89" s="51" t="str">
        <f>IF(AND(Data!M87&lt;&gt;"",E$6&lt;&gt;""),Data!M87,"")</f>
        <v/>
      </c>
      <c r="N89" s="51" t="str">
        <f>IF(AND(Data!N87&lt;&gt;"",F$6&lt;&gt;""),Data!N87,"")</f>
        <v/>
      </c>
      <c r="O89" s="51" t="str">
        <f>IF(AND(Data!O87&lt;&gt;"",G$6&lt;&gt;""),Data!O87,"")</f>
        <v/>
      </c>
      <c r="P89" s="51" t="str">
        <f>IF(AND(Data!P87&lt;&gt;"",H$6&lt;&gt;""),Data!P87,"")</f>
        <v/>
      </c>
    </row>
    <row r="90" spans="11:16" x14ac:dyDescent="0.3">
      <c r="K90" s="56" t="str">
        <f>IF(Data!K88&lt;&gt;"",Data!K88,"")</f>
        <v/>
      </c>
      <c r="L90" s="51" t="str">
        <f>IF(AND(Data!L88&lt;&gt;"",D$6&lt;&gt;""),Data!L88,"")</f>
        <v/>
      </c>
      <c r="M90" s="51" t="str">
        <f>IF(AND(Data!M88&lt;&gt;"",E$6&lt;&gt;""),Data!M88,"")</f>
        <v/>
      </c>
      <c r="N90" s="51" t="str">
        <f>IF(AND(Data!N88&lt;&gt;"",F$6&lt;&gt;""),Data!N88,"")</f>
        <v/>
      </c>
      <c r="O90" s="51" t="str">
        <f>IF(AND(Data!O88&lt;&gt;"",G$6&lt;&gt;""),Data!O88,"")</f>
        <v/>
      </c>
      <c r="P90" s="51" t="str">
        <f>IF(AND(Data!P88&lt;&gt;"",H$6&lt;&gt;""),Data!P88,"")</f>
        <v/>
      </c>
    </row>
    <row r="91" spans="11:16" x14ac:dyDescent="0.3">
      <c r="K91" s="56" t="str">
        <f>IF(Data!K89&lt;&gt;"",Data!K89,"")</f>
        <v/>
      </c>
      <c r="L91" s="51" t="str">
        <f>IF(AND(Data!L89&lt;&gt;"",D$6&lt;&gt;""),Data!L89,"")</f>
        <v/>
      </c>
      <c r="M91" s="51" t="str">
        <f>IF(AND(Data!M89&lt;&gt;"",E$6&lt;&gt;""),Data!M89,"")</f>
        <v/>
      </c>
      <c r="N91" s="51" t="str">
        <f>IF(AND(Data!N89&lt;&gt;"",F$6&lt;&gt;""),Data!N89,"")</f>
        <v/>
      </c>
      <c r="O91" s="51" t="str">
        <f>IF(AND(Data!O89&lt;&gt;"",G$6&lt;&gt;""),Data!O89,"")</f>
        <v/>
      </c>
      <c r="P91" s="51" t="str">
        <f>IF(AND(Data!P89&lt;&gt;"",H$6&lt;&gt;""),Data!P89,"")</f>
        <v/>
      </c>
    </row>
    <row r="92" spans="11:16" x14ac:dyDescent="0.3">
      <c r="K92" s="56" t="str">
        <f>IF(Data!K90&lt;&gt;"",Data!K90,"")</f>
        <v/>
      </c>
      <c r="L92" s="51" t="str">
        <f>IF(AND(Data!L90&lt;&gt;"",D$6&lt;&gt;""),Data!L90,"")</f>
        <v/>
      </c>
      <c r="M92" s="51" t="str">
        <f>IF(AND(Data!M90&lt;&gt;"",E$6&lt;&gt;""),Data!M90,"")</f>
        <v/>
      </c>
      <c r="N92" s="51" t="str">
        <f>IF(AND(Data!N90&lt;&gt;"",F$6&lt;&gt;""),Data!N90,"")</f>
        <v/>
      </c>
      <c r="O92" s="51" t="str">
        <f>IF(AND(Data!O90&lt;&gt;"",G$6&lt;&gt;""),Data!O90,"")</f>
        <v/>
      </c>
      <c r="P92" s="51" t="str">
        <f>IF(AND(Data!P90&lt;&gt;"",H$6&lt;&gt;""),Data!P90,"")</f>
        <v/>
      </c>
    </row>
    <row r="93" spans="11:16" x14ac:dyDescent="0.3">
      <c r="K93" s="56" t="str">
        <f>IF(Data!K91&lt;&gt;"",Data!K91,"")</f>
        <v/>
      </c>
      <c r="L93" s="51" t="str">
        <f>IF(AND(Data!L91&lt;&gt;"",D$6&lt;&gt;""),Data!L91,"")</f>
        <v/>
      </c>
      <c r="M93" s="51" t="str">
        <f>IF(AND(Data!M91&lt;&gt;"",E$6&lt;&gt;""),Data!M91,"")</f>
        <v/>
      </c>
      <c r="N93" s="51" t="str">
        <f>IF(AND(Data!N91&lt;&gt;"",F$6&lt;&gt;""),Data!N91,"")</f>
        <v/>
      </c>
      <c r="O93" s="51" t="str">
        <f>IF(AND(Data!O91&lt;&gt;"",G$6&lt;&gt;""),Data!O91,"")</f>
        <v/>
      </c>
      <c r="P93" s="51" t="str">
        <f>IF(AND(Data!P91&lt;&gt;"",H$6&lt;&gt;""),Data!P91,"")</f>
        <v/>
      </c>
    </row>
    <row r="94" spans="11:16" x14ac:dyDescent="0.3">
      <c r="K94" s="56" t="str">
        <f>IF(Data!K92&lt;&gt;"",Data!K92,"")</f>
        <v/>
      </c>
      <c r="L94" s="51" t="str">
        <f>IF(AND(Data!L92&lt;&gt;"",D$6&lt;&gt;""),Data!L92,"")</f>
        <v/>
      </c>
      <c r="M94" s="51" t="str">
        <f>IF(AND(Data!M92&lt;&gt;"",E$6&lt;&gt;""),Data!M92,"")</f>
        <v/>
      </c>
      <c r="N94" s="51" t="str">
        <f>IF(AND(Data!N92&lt;&gt;"",F$6&lt;&gt;""),Data!N92,"")</f>
        <v/>
      </c>
      <c r="O94" s="51" t="str">
        <f>IF(AND(Data!O92&lt;&gt;"",G$6&lt;&gt;""),Data!O92,"")</f>
        <v/>
      </c>
      <c r="P94" s="51" t="str">
        <f>IF(AND(Data!P92&lt;&gt;"",H$6&lt;&gt;""),Data!P92,"")</f>
        <v/>
      </c>
    </row>
    <row r="95" spans="11:16" x14ac:dyDescent="0.3">
      <c r="K95" s="56" t="str">
        <f>IF(Data!K93&lt;&gt;"",Data!K93,"")</f>
        <v/>
      </c>
      <c r="L95" s="51" t="str">
        <f>IF(AND(Data!L93&lt;&gt;"",D$6&lt;&gt;""),Data!L93,"")</f>
        <v/>
      </c>
      <c r="M95" s="51" t="str">
        <f>IF(AND(Data!M93&lt;&gt;"",E$6&lt;&gt;""),Data!M93,"")</f>
        <v/>
      </c>
      <c r="N95" s="51" t="str">
        <f>IF(AND(Data!N93&lt;&gt;"",F$6&lt;&gt;""),Data!N93,"")</f>
        <v/>
      </c>
      <c r="O95" s="51" t="str">
        <f>IF(AND(Data!O93&lt;&gt;"",G$6&lt;&gt;""),Data!O93,"")</f>
        <v/>
      </c>
      <c r="P95" s="51" t="str">
        <f>IF(AND(Data!P93&lt;&gt;"",H$6&lt;&gt;""),Data!P93,"")</f>
        <v/>
      </c>
    </row>
    <row r="96" spans="11:16" x14ac:dyDescent="0.3">
      <c r="K96" s="56" t="str">
        <f>IF(Data!K94&lt;&gt;"",Data!K94,"")</f>
        <v/>
      </c>
      <c r="L96" s="51" t="str">
        <f>IF(AND(Data!L94&lt;&gt;"",D$6&lt;&gt;""),Data!L94,"")</f>
        <v/>
      </c>
      <c r="M96" s="51" t="str">
        <f>IF(AND(Data!M94&lt;&gt;"",E$6&lt;&gt;""),Data!M94,"")</f>
        <v/>
      </c>
      <c r="N96" s="51" t="str">
        <f>IF(AND(Data!N94&lt;&gt;"",F$6&lt;&gt;""),Data!N94,"")</f>
        <v/>
      </c>
      <c r="O96" s="51" t="str">
        <f>IF(AND(Data!O94&lt;&gt;"",G$6&lt;&gt;""),Data!O94,"")</f>
        <v/>
      </c>
      <c r="P96" s="51" t="str">
        <f>IF(AND(Data!P94&lt;&gt;"",H$6&lt;&gt;""),Data!P94,"")</f>
        <v/>
      </c>
    </row>
    <row r="97" spans="11:16" x14ac:dyDescent="0.3">
      <c r="K97" s="56" t="str">
        <f>IF(Data!K95&lt;&gt;"",Data!K95,"")</f>
        <v/>
      </c>
      <c r="L97" s="51" t="str">
        <f>IF(AND(Data!L95&lt;&gt;"",D$6&lt;&gt;""),Data!L95,"")</f>
        <v/>
      </c>
      <c r="M97" s="51" t="str">
        <f>IF(AND(Data!M95&lt;&gt;"",E$6&lt;&gt;""),Data!M95,"")</f>
        <v/>
      </c>
      <c r="N97" s="51" t="str">
        <f>IF(AND(Data!N95&lt;&gt;"",F$6&lt;&gt;""),Data!N95,"")</f>
        <v/>
      </c>
      <c r="O97" s="51" t="str">
        <f>IF(AND(Data!O95&lt;&gt;"",G$6&lt;&gt;""),Data!O95,"")</f>
        <v/>
      </c>
      <c r="P97" s="51" t="str">
        <f>IF(AND(Data!P95&lt;&gt;"",H$6&lt;&gt;""),Data!P95,"")</f>
        <v/>
      </c>
    </row>
    <row r="98" spans="11:16" x14ac:dyDescent="0.3">
      <c r="K98" s="56" t="str">
        <f>IF(Data!K96&lt;&gt;"",Data!K96,"")</f>
        <v/>
      </c>
      <c r="L98" s="51" t="str">
        <f>IF(AND(Data!L96&lt;&gt;"",D$6&lt;&gt;""),Data!L96,"")</f>
        <v/>
      </c>
      <c r="M98" s="51" t="str">
        <f>IF(AND(Data!M96&lt;&gt;"",E$6&lt;&gt;""),Data!M96,"")</f>
        <v/>
      </c>
      <c r="N98" s="51" t="str">
        <f>IF(AND(Data!N96&lt;&gt;"",F$6&lt;&gt;""),Data!N96,"")</f>
        <v/>
      </c>
      <c r="O98" s="51" t="str">
        <f>IF(AND(Data!O96&lt;&gt;"",G$6&lt;&gt;""),Data!O96,"")</f>
        <v/>
      </c>
      <c r="P98" s="51" t="str">
        <f>IF(AND(Data!P96&lt;&gt;"",H$6&lt;&gt;""),Data!P96,"")</f>
        <v/>
      </c>
    </row>
    <row r="99" spans="11:16" x14ac:dyDescent="0.3">
      <c r="K99" s="56" t="str">
        <f>IF(Data!K97&lt;&gt;"",Data!K97,"")</f>
        <v/>
      </c>
      <c r="L99" s="51" t="str">
        <f>IF(AND(Data!L97&lt;&gt;"",D$6&lt;&gt;""),Data!L97,"")</f>
        <v/>
      </c>
      <c r="M99" s="51" t="str">
        <f>IF(AND(Data!M97&lt;&gt;"",E$6&lt;&gt;""),Data!M97,"")</f>
        <v/>
      </c>
      <c r="N99" s="51" t="str">
        <f>IF(AND(Data!N97&lt;&gt;"",F$6&lt;&gt;""),Data!N97,"")</f>
        <v/>
      </c>
      <c r="O99" s="51" t="str">
        <f>IF(AND(Data!O97&lt;&gt;"",G$6&lt;&gt;""),Data!O97,"")</f>
        <v/>
      </c>
      <c r="P99" s="51" t="str">
        <f>IF(AND(Data!P97&lt;&gt;"",H$6&lt;&gt;""),Data!P97,"")</f>
        <v/>
      </c>
    </row>
    <row r="100" spans="11:16" x14ac:dyDescent="0.3">
      <c r="K100" s="56" t="str">
        <f>IF(Data!K98&lt;&gt;"",Data!K98,"")</f>
        <v/>
      </c>
      <c r="L100" s="51" t="str">
        <f>IF(AND(Data!L98&lt;&gt;"",D$6&lt;&gt;""),Data!L98,"")</f>
        <v/>
      </c>
      <c r="M100" s="51" t="str">
        <f>IF(AND(Data!M98&lt;&gt;"",E$6&lt;&gt;""),Data!M98,"")</f>
        <v/>
      </c>
      <c r="N100" s="51" t="str">
        <f>IF(AND(Data!N98&lt;&gt;"",F$6&lt;&gt;""),Data!N98,"")</f>
        <v/>
      </c>
      <c r="O100" s="51" t="str">
        <f>IF(AND(Data!O98&lt;&gt;"",G$6&lt;&gt;""),Data!O98,"")</f>
        <v/>
      </c>
      <c r="P100" s="51" t="str">
        <f>IF(AND(Data!P98&lt;&gt;"",H$6&lt;&gt;""),Data!P98,"")</f>
        <v/>
      </c>
    </row>
    <row r="101" spans="11:16" ht="15" thickBot="1" x14ac:dyDescent="0.35">
      <c r="K101" s="57" t="str">
        <f>IF(Data!K99&lt;&gt;"",Data!K99,"")</f>
        <v/>
      </c>
      <c r="L101" s="67" t="str">
        <f>IF(AND(Data!L99&lt;&gt;"",D$6&lt;&gt;""),Data!L99,"")</f>
        <v/>
      </c>
      <c r="M101" s="67" t="str">
        <f>IF(AND(Data!M99&lt;&gt;"",E$6&lt;&gt;""),Data!M99,"")</f>
        <v/>
      </c>
      <c r="N101" s="67" t="str">
        <f>IF(AND(Data!N99&lt;&gt;"",F$6&lt;&gt;""),Data!N99,"")</f>
        <v/>
      </c>
      <c r="O101" s="67" t="str">
        <f>IF(AND(Data!O99&lt;&gt;"",G$6&lt;&gt;""),Data!O99,"")</f>
        <v/>
      </c>
      <c r="P101" s="67" t="str">
        <f>IF(AND(Data!P99&lt;&gt;"",H$6&lt;&gt;""),Data!P99,"")</f>
        <v/>
      </c>
    </row>
    <row r="102" spans="11:16" x14ac:dyDescent="0.3">
      <c r="O102" s="3"/>
      <c r="P102" s="3"/>
    </row>
    <row r="103" spans="11:16" x14ac:dyDescent="0.3">
      <c r="O103" s="3"/>
      <c r="P103" s="3"/>
    </row>
    <row r="104" spans="11:16" x14ac:dyDescent="0.3">
      <c r="O104" s="3"/>
      <c r="P104" s="3"/>
    </row>
    <row r="105" spans="11:16" x14ac:dyDescent="0.3">
      <c r="O105" s="3"/>
      <c r="P105" s="3"/>
    </row>
    <row r="106" spans="11:16" x14ac:dyDescent="0.3">
      <c r="O106" s="3"/>
      <c r="P106" s="3"/>
    </row>
    <row r="107" spans="11:16" x14ac:dyDescent="0.3">
      <c r="O107" s="3"/>
      <c r="P107" s="3"/>
    </row>
    <row r="108" spans="11:16" x14ac:dyDescent="0.3">
      <c r="O108" s="3"/>
      <c r="P108" s="3"/>
    </row>
    <row r="109" spans="11:16" x14ac:dyDescent="0.3">
      <c r="O109" s="3"/>
      <c r="P109" s="3"/>
    </row>
    <row r="110" spans="11:16" x14ac:dyDescent="0.3">
      <c r="O110" s="3"/>
      <c r="P110" s="3"/>
    </row>
    <row r="111" spans="11:16" x14ac:dyDescent="0.3">
      <c r="O111" s="3"/>
      <c r="P111" s="3"/>
    </row>
    <row r="112" spans="11:16" x14ac:dyDescent="0.3">
      <c r="O112" s="3"/>
      <c r="P112" s="3"/>
    </row>
    <row r="113" spans="15:16" x14ac:dyDescent="0.3">
      <c r="O113" s="3"/>
      <c r="P113" s="3"/>
    </row>
    <row r="114" spans="15:16" x14ac:dyDescent="0.3">
      <c r="O114" s="3"/>
      <c r="P114" s="3"/>
    </row>
    <row r="115" spans="15:16" x14ac:dyDescent="0.3">
      <c r="O115" s="3"/>
      <c r="P115" s="3"/>
    </row>
    <row r="116" spans="15:16" x14ac:dyDescent="0.3">
      <c r="O116" s="3"/>
      <c r="P116" s="3"/>
    </row>
    <row r="117" spans="15:16" x14ac:dyDescent="0.3">
      <c r="O117" s="3"/>
      <c r="P117" s="3"/>
    </row>
    <row r="118" spans="15:16" x14ac:dyDescent="0.3">
      <c r="O118" s="3"/>
      <c r="P118" s="3"/>
    </row>
    <row r="119" spans="15:16" x14ac:dyDescent="0.3">
      <c r="O119" s="3"/>
      <c r="P119" s="3"/>
    </row>
    <row r="120" spans="15:16" x14ac:dyDescent="0.3">
      <c r="O120" s="3"/>
      <c r="P120" s="3"/>
    </row>
    <row r="121" spans="15:16" x14ac:dyDescent="0.3">
      <c r="O121" s="3"/>
      <c r="P121" s="3"/>
    </row>
    <row r="122" spans="15:16" x14ac:dyDescent="0.3">
      <c r="O122" s="3"/>
      <c r="P122" s="3"/>
    </row>
    <row r="123" spans="15:16" x14ac:dyDescent="0.3">
      <c r="O123" s="3"/>
      <c r="P123" s="3"/>
    </row>
    <row r="124" spans="15:16" x14ac:dyDescent="0.3">
      <c r="O124" s="3"/>
      <c r="P124" s="3"/>
    </row>
    <row r="125" spans="15:16" x14ac:dyDescent="0.3">
      <c r="O125" s="3"/>
      <c r="P125" s="3"/>
    </row>
    <row r="126" spans="15:16" x14ac:dyDescent="0.3">
      <c r="O126" s="3"/>
      <c r="P126" s="3"/>
    </row>
    <row r="127" spans="15:16" x14ac:dyDescent="0.3">
      <c r="O127" s="3"/>
      <c r="P127" s="3"/>
    </row>
    <row r="128" spans="15:16" x14ac:dyDescent="0.3">
      <c r="O128" s="3"/>
      <c r="P128" s="3"/>
    </row>
    <row r="129" spans="15:16" x14ac:dyDescent="0.3">
      <c r="O129" s="3"/>
      <c r="P129" s="3"/>
    </row>
    <row r="130" spans="15:16" x14ac:dyDescent="0.3">
      <c r="O130" s="3"/>
      <c r="P130" s="3"/>
    </row>
    <row r="131" spans="15:16" x14ac:dyDescent="0.3">
      <c r="O131" s="3"/>
      <c r="P131" s="3"/>
    </row>
    <row r="132" spans="15:16" x14ac:dyDescent="0.3">
      <c r="O132" s="3"/>
      <c r="P132" s="3"/>
    </row>
    <row r="133" spans="15:16" x14ac:dyDescent="0.3">
      <c r="O133" s="3"/>
      <c r="P133" s="3"/>
    </row>
    <row r="134" spans="15:16" x14ac:dyDescent="0.3">
      <c r="O134" s="3"/>
      <c r="P134" s="3"/>
    </row>
    <row r="135" spans="15:16" x14ac:dyDescent="0.3">
      <c r="O135" s="3"/>
      <c r="P135" s="3"/>
    </row>
    <row r="136" spans="15:16" x14ac:dyDescent="0.3">
      <c r="O136" s="3"/>
      <c r="P136" s="3"/>
    </row>
    <row r="137" spans="15:16" x14ac:dyDescent="0.3">
      <c r="O137" s="3"/>
      <c r="P137" s="3"/>
    </row>
    <row r="138" spans="15:16" x14ac:dyDescent="0.3">
      <c r="O138" s="3"/>
      <c r="P138" s="3"/>
    </row>
    <row r="139" spans="15:16" x14ac:dyDescent="0.3">
      <c r="O139" s="3"/>
      <c r="P139" s="3"/>
    </row>
    <row r="140" spans="15:16" x14ac:dyDescent="0.3">
      <c r="O140" s="3"/>
      <c r="P140" s="3"/>
    </row>
    <row r="141" spans="15:16" x14ac:dyDescent="0.3">
      <c r="O141" s="3"/>
      <c r="P141" s="3"/>
    </row>
    <row r="142" spans="15:16" x14ac:dyDescent="0.3">
      <c r="O142" s="3"/>
      <c r="P142" s="3"/>
    </row>
    <row r="143" spans="15:16" x14ac:dyDescent="0.3">
      <c r="O143" s="3"/>
      <c r="P143" s="3"/>
    </row>
    <row r="144" spans="15:16" x14ac:dyDescent="0.3">
      <c r="O144" s="3"/>
      <c r="P144" s="3"/>
    </row>
    <row r="145" spans="15:16" x14ac:dyDescent="0.3">
      <c r="O145" s="3"/>
      <c r="P145" s="3"/>
    </row>
    <row r="146" spans="15:16" x14ac:dyDescent="0.3">
      <c r="O146" s="3"/>
      <c r="P146" s="3"/>
    </row>
    <row r="147" spans="15:16" x14ac:dyDescent="0.3">
      <c r="O147" s="3"/>
      <c r="P147" s="3"/>
    </row>
    <row r="148" spans="15:16" x14ac:dyDescent="0.3">
      <c r="O148" s="3"/>
      <c r="P148" s="3"/>
    </row>
    <row r="149" spans="15:16" x14ac:dyDescent="0.3">
      <c r="O149" s="3"/>
      <c r="P149" s="3"/>
    </row>
    <row r="150" spans="15:16" x14ac:dyDescent="0.3">
      <c r="O150" s="3"/>
      <c r="P150" s="3"/>
    </row>
    <row r="151" spans="15:16" x14ac:dyDescent="0.3">
      <c r="O151" s="3"/>
      <c r="P151" s="3"/>
    </row>
    <row r="152" spans="15:16" x14ac:dyDescent="0.3">
      <c r="O152" s="3"/>
      <c r="P152" s="3"/>
    </row>
    <row r="153" spans="15:16" x14ac:dyDescent="0.3">
      <c r="O153" s="3"/>
      <c r="P153" s="3"/>
    </row>
    <row r="154" spans="15:16" x14ac:dyDescent="0.3">
      <c r="O154" s="3"/>
      <c r="P154" s="3"/>
    </row>
    <row r="155" spans="15:16" x14ac:dyDescent="0.3">
      <c r="O155" s="3"/>
      <c r="P155" s="3"/>
    </row>
    <row r="156" spans="15:16" x14ac:dyDescent="0.3">
      <c r="O156" s="3"/>
      <c r="P156" s="3"/>
    </row>
    <row r="157" spans="15:16" x14ac:dyDescent="0.3">
      <c r="O157" s="3"/>
      <c r="P157" s="3"/>
    </row>
    <row r="158" spans="15:16" x14ac:dyDescent="0.3">
      <c r="O158" s="3"/>
      <c r="P158" s="3"/>
    </row>
    <row r="159" spans="15:16" x14ac:dyDescent="0.3">
      <c r="O159" s="3"/>
      <c r="P159" s="3"/>
    </row>
    <row r="160" spans="15:16" x14ac:dyDescent="0.3">
      <c r="O160" s="3"/>
      <c r="P160" s="3"/>
    </row>
    <row r="161" spans="15:16" x14ac:dyDescent="0.3">
      <c r="O161" s="3"/>
      <c r="P161" s="3"/>
    </row>
    <row r="162" spans="15:16" x14ac:dyDescent="0.3">
      <c r="O162" s="3"/>
      <c r="P162" s="3"/>
    </row>
    <row r="163" spans="15:16" x14ac:dyDescent="0.3">
      <c r="O163" s="3"/>
      <c r="P163" s="3"/>
    </row>
    <row r="164" spans="15:16" x14ac:dyDescent="0.3">
      <c r="O164" s="3"/>
      <c r="P164" s="3"/>
    </row>
    <row r="165" spans="15:16" x14ac:dyDescent="0.3">
      <c r="O165" s="3"/>
      <c r="P165" s="3"/>
    </row>
    <row r="166" spans="15:16" x14ac:dyDescent="0.3">
      <c r="O166" s="3"/>
      <c r="P166" s="3"/>
    </row>
    <row r="167" spans="15:16" x14ac:dyDescent="0.3">
      <c r="O167" s="3"/>
      <c r="P167" s="3"/>
    </row>
    <row r="168" spans="15:16" x14ac:dyDescent="0.3">
      <c r="O168" s="3"/>
      <c r="P168" s="3"/>
    </row>
    <row r="169" spans="15:16" x14ac:dyDescent="0.3">
      <c r="O169" s="3"/>
      <c r="P169" s="3"/>
    </row>
    <row r="170" spans="15:16" x14ac:dyDescent="0.3">
      <c r="O170" s="3"/>
      <c r="P170" s="3"/>
    </row>
    <row r="171" spans="15:16" x14ac:dyDescent="0.3">
      <c r="O171" s="3"/>
      <c r="P171" s="3"/>
    </row>
    <row r="172" spans="15:16" x14ac:dyDescent="0.3">
      <c r="O172" s="3"/>
      <c r="P172" s="3"/>
    </row>
    <row r="173" spans="15:16" x14ac:dyDescent="0.3">
      <c r="O173" s="3"/>
      <c r="P173" s="3"/>
    </row>
    <row r="174" spans="15:16" x14ac:dyDescent="0.3">
      <c r="O174" s="3"/>
      <c r="P174" s="3"/>
    </row>
    <row r="175" spans="15:16" x14ac:dyDescent="0.3">
      <c r="O175" s="3"/>
      <c r="P175" s="3"/>
    </row>
    <row r="176" spans="15:16" x14ac:dyDescent="0.3">
      <c r="O176" s="3"/>
      <c r="P176" s="3"/>
    </row>
    <row r="177" spans="15:16" x14ac:dyDescent="0.3">
      <c r="O177" s="3"/>
      <c r="P177" s="3"/>
    </row>
    <row r="178" spans="15:16" x14ac:dyDescent="0.3">
      <c r="O178" s="3"/>
      <c r="P178" s="3"/>
    </row>
    <row r="179" spans="15:16" x14ac:dyDescent="0.3">
      <c r="O179" s="3"/>
      <c r="P179" s="3"/>
    </row>
    <row r="180" spans="15:16" x14ac:dyDescent="0.3">
      <c r="O180" s="3"/>
      <c r="P180" s="3"/>
    </row>
    <row r="181" spans="15:16" x14ac:dyDescent="0.3">
      <c r="O181" s="3"/>
      <c r="P181" s="3"/>
    </row>
    <row r="182" spans="15:16" x14ac:dyDescent="0.3">
      <c r="O182" s="3"/>
      <c r="P182" s="3"/>
    </row>
    <row r="183" spans="15:16" x14ac:dyDescent="0.3">
      <c r="O183" s="3"/>
      <c r="P183" s="3"/>
    </row>
    <row r="184" spans="15:16" x14ac:dyDescent="0.3">
      <c r="O184" s="3"/>
      <c r="P184" s="3"/>
    </row>
    <row r="185" spans="15:16" x14ac:dyDescent="0.3">
      <c r="O185" s="3"/>
      <c r="P185" s="3"/>
    </row>
    <row r="186" spans="15:16" x14ac:dyDescent="0.3">
      <c r="O186" s="3"/>
      <c r="P186" s="3"/>
    </row>
    <row r="187" spans="15:16" x14ac:dyDescent="0.3">
      <c r="O187" s="3"/>
      <c r="P187" s="3"/>
    </row>
    <row r="188" spans="15:16" x14ac:dyDescent="0.3">
      <c r="O188" s="3"/>
      <c r="P188" s="3"/>
    </row>
    <row r="189" spans="15:16" x14ac:dyDescent="0.3">
      <c r="O189" s="3"/>
      <c r="P189" s="3"/>
    </row>
    <row r="190" spans="15:16" x14ac:dyDescent="0.3">
      <c r="O190" s="3"/>
      <c r="P190" s="3"/>
    </row>
    <row r="191" spans="15:16" x14ac:dyDescent="0.3">
      <c r="O191" s="3"/>
      <c r="P191" s="3"/>
    </row>
    <row r="192" spans="15:16" x14ac:dyDescent="0.3">
      <c r="O192" s="3"/>
      <c r="P192" s="3"/>
    </row>
    <row r="193" spans="15:16" x14ac:dyDescent="0.3">
      <c r="O193" s="3"/>
      <c r="P193" s="3"/>
    </row>
    <row r="194" spans="15:16" x14ac:dyDescent="0.3">
      <c r="O194" s="3"/>
      <c r="P194" s="3"/>
    </row>
  </sheetData>
  <sheetProtection sheet="1" selectLockedCells="1" selectUnlockedCells="1"/>
  <mergeCells count="2">
    <mergeCell ref="B2:H2"/>
    <mergeCell ref="K2:P2"/>
  </mergeCells>
  <pageMargins left="0.7" right="0.7" top="0.75" bottom="0.75" header="0.3" footer="0.3"/>
  <pageSetup fitToHeight="0" orientation="portrait" r:id="rId1"/>
  <headerFooter>
    <oddHeader>&amp;LGREAT: Grading and Embedded Assessment Tool&amp;RDesign: Single Factor, Within-Subjects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F618B-F7F3-478C-BB6A-4A41D6C7DB23}">
  <dimension ref="A2:O101"/>
  <sheetViews>
    <sheetView topLeftCell="A16" zoomScaleNormal="100" workbookViewId="0">
      <selection activeCell="D15" sqref="D15"/>
    </sheetView>
  </sheetViews>
  <sheetFormatPr defaultColWidth="11.109375" defaultRowHeight="14.4" x14ac:dyDescent="0.3"/>
  <cols>
    <col min="1" max="1" width="4.6640625" style="3" customWidth="1"/>
    <col min="2" max="8" width="11.109375" style="3"/>
    <col min="9" max="10" width="4.6640625" style="3" customWidth="1"/>
    <col min="11" max="11" width="21.44140625" customWidth="1"/>
    <col min="12" max="13" width="11.109375" style="3"/>
    <col min="14" max="14" width="21.44140625" style="3" customWidth="1"/>
    <col min="16" max="16" width="4.6640625" customWidth="1"/>
  </cols>
  <sheetData>
    <row r="2" spans="1:15" ht="14.4" customHeight="1" x14ac:dyDescent="0.3">
      <c r="A2" s="30"/>
      <c r="B2" s="84" t="s">
        <v>36</v>
      </c>
      <c r="C2" s="84"/>
      <c r="D2" s="84"/>
      <c r="E2" s="84"/>
      <c r="F2" s="84"/>
      <c r="G2" s="84"/>
      <c r="H2" s="84"/>
      <c r="I2" s="30"/>
      <c r="J2" s="30"/>
      <c r="K2" s="84" t="s">
        <v>55</v>
      </c>
      <c r="L2" s="84"/>
      <c r="M2" s="84"/>
      <c r="N2" s="84"/>
      <c r="O2" s="84"/>
    </row>
    <row r="3" spans="1:15" ht="14.4" customHeight="1" x14ac:dyDescent="0.3">
      <c r="A3" s="9"/>
      <c r="B3" s="31"/>
      <c r="C3" s="31"/>
      <c r="D3" s="31"/>
      <c r="E3" s="31"/>
      <c r="F3" s="31"/>
      <c r="G3" s="31"/>
      <c r="H3" s="31"/>
      <c r="I3" s="32"/>
      <c r="J3" s="32"/>
    </row>
    <row r="4" spans="1:15" ht="15.6" x14ac:dyDescent="0.3">
      <c r="A4" s="12"/>
      <c r="B4" s="33" t="s">
        <v>58</v>
      </c>
      <c r="I4" s="34"/>
      <c r="J4" s="34"/>
      <c r="K4" s="33" t="s">
        <v>61</v>
      </c>
      <c r="L4"/>
      <c r="M4"/>
    </row>
    <row r="5" spans="1:15" ht="15" thickBot="1" x14ac:dyDescent="0.35"/>
    <row r="6" spans="1:15" ht="15" thickBot="1" x14ac:dyDescent="0.35">
      <c r="A6" s="35"/>
      <c r="B6" s="6" t="s">
        <v>12</v>
      </c>
      <c r="C6" s="6"/>
      <c r="D6" s="36" t="s">
        <v>2</v>
      </c>
      <c r="E6" s="36" t="s">
        <v>0</v>
      </c>
      <c r="F6" s="96" t="s">
        <v>24</v>
      </c>
      <c r="G6" s="96"/>
      <c r="H6"/>
      <c r="K6" s="6" t="s">
        <v>6</v>
      </c>
      <c r="L6" s="36" t="s">
        <v>2</v>
      </c>
      <c r="M6" s="36" t="s">
        <v>0</v>
      </c>
      <c r="N6" s="36" t="s">
        <v>24</v>
      </c>
    </row>
    <row r="7" spans="1:15" x14ac:dyDescent="0.3">
      <c r="A7" s="37"/>
      <c r="B7" s="44" t="s">
        <v>1</v>
      </c>
      <c r="C7" s="44"/>
      <c r="D7" s="45">
        <f>IFERROR(AVERAGE(L7:L101),"")</f>
        <v>10.72</v>
      </c>
      <c r="E7" s="45">
        <f>IFERROR(AVERAGE(M7:M101),"")</f>
        <v>71.466666666666669</v>
      </c>
      <c r="F7" s="97" t="str">
        <f>IFERROR(LOOKUP(E7,$D$15:D$19,$B$15:$B$19),"")</f>
        <v>Satisfactory</v>
      </c>
      <c r="G7" s="97"/>
      <c r="H7"/>
      <c r="K7" s="2" t="str">
        <f>IF(Data!K5&lt;&gt;"",Data!K5,"")</f>
        <v>Student 01</v>
      </c>
      <c r="L7" s="3">
        <f>IF(Performance!L7&lt;&gt;"",SUM(Performance!L7:P7),"")</f>
        <v>3</v>
      </c>
      <c r="M7" s="34">
        <f>IFERROR(L7/(MAX(Data!$H$27:$H$31)*COUNTA(Data!$H$20:$H$24))*100,"")</f>
        <v>20</v>
      </c>
      <c r="N7" s="3" t="str">
        <f>IFERROR(LOOKUP(M7,$D$15:D$19,$B$15:$B$19),"")</f>
        <v>Unacceptable</v>
      </c>
    </row>
    <row r="8" spans="1:15" x14ac:dyDescent="0.3">
      <c r="A8" s="37"/>
      <c r="B8" s="56" t="s">
        <v>59</v>
      </c>
      <c r="C8" s="51"/>
      <c r="D8" s="47">
        <f>IFERROR(MEDIAN(L7:L101),"")</f>
        <v>11</v>
      </c>
      <c r="E8" s="47">
        <f>IFERROR(MEDIAN(M6:M100),"")</f>
        <v>73.333333333333329</v>
      </c>
      <c r="F8" s="98" t="str">
        <f>IFERROR(LOOKUP(E8,$D$15:D$19,$B$15:$B$19),"")</f>
        <v>Satisfactory</v>
      </c>
      <c r="G8" s="98"/>
      <c r="H8"/>
      <c r="K8" s="2" t="str">
        <f>IF(Data!K6&lt;&gt;"",Data!K6,"")</f>
        <v>Student 02</v>
      </c>
      <c r="L8" s="3">
        <f>IF(Performance!L8&lt;&gt;"",SUM(Performance!L8:P8),"")</f>
        <v>10</v>
      </c>
      <c r="M8" s="34">
        <f>IFERROR(L8/(MAX(Data!$H$27:$H$31)*COUNTA(Data!$H$20:$H$24))*100,"")</f>
        <v>66.666666666666657</v>
      </c>
      <c r="N8" s="3" t="str">
        <f>IFERROR(LOOKUP(M8,$D$15:D$19,$B$15:$B$19),"")</f>
        <v>Satisfactory</v>
      </c>
    </row>
    <row r="9" spans="1:15" x14ac:dyDescent="0.3">
      <c r="A9" s="37"/>
      <c r="B9" s="46" t="s">
        <v>4</v>
      </c>
      <c r="C9" s="46"/>
      <c r="D9" s="47">
        <f t="array" ref="D9">IF(L$7:L$101="","",MIN(L$7:L$101))</f>
        <v>2</v>
      </c>
      <c r="E9" s="47">
        <f t="array" ref="E9">IF(M$7:M$101="","",MIN(M$7:M$101))</f>
        <v>13.333333333333334</v>
      </c>
      <c r="F9" s="98" t="str">
        <f>IFERROR(LOOKUP(E9,$D$15:D$19,$B$15:$B$19),"")</f>
        <v>Unacceptable</v>
      </c>
      <c r="G9" s="98"/>
      <c r="H9"/>
      <c r="K9" s="2" t="str">
        <f>IF(Data!K7&lt;&gt;"",Data!K7,"")</f>
        <v>Student 03</v>
      </c>
      <c r="L9" s="3">
        <f>IF(Performance!L9&lt;&gt;"",SUM(Performance!L9:P9),"")</f>
        <v>11</v>
      </c>
      <c r="M9" s="34">
        <f>IFERROR(L9/(MAX(Data!$H$27:$H$31)*COUNTA(Data!$H$20:$H$24))*100,"")</f>
        <v>73.333333333333329</v>
      </c>
      <c r="N9" s="3" t="str">
        <f>IFERROR(LOOKUP(M9,$D$15:D$19,$B$15:$B$19),"")</f>
        <v>Satisfactory</v>
      </c>
    </row>
    <row r="10" spans="1:15" ht="15" thickBot="1" x14ac:dyDescent="0.35">
      <c r="A10" s="37"/>
      <c r="B10" s="48" t="s">
        <v>3</v>
      </c>
      <c r="C10" s="48"/>
      <c r="D10" s="49">
        <f t="array" ref="D10">IF(L$7:L$101="","",MAX(L$7:L$101))</f>
        <v>15</v>
      </c>
      <c r="E10" s="49">
        <f t="array" ref="E10">IF(M$7:M$101="","",MAX(M$7:M$101))</f>
        <v>100</v>
      </c>
      <c r="F10" s="95" t="str">
        <f>IFERROR(LOOKUP(E10,$D$15:D$19,$B$15:$B$19),"")</f>
        <v>Good</v>
      </c>
      <c r="G10" s="95"/>
      <c r="K10" s="2" t="str">
        <f>IF(Data!K8&lt;&gt;"",Data!K8,"")</f>
        <v>Student 04</v>
      </c>
      <c r="L10" s="3">
        <f>IF(Performance!L10&lt;&gt;"",SUM(Performance!L10:P10),"")</f>
        <v>14</v>
      </c>
      <c r="M10" s="34">
        <f>IFERROR(L10/(MAX(Data!$H$27:$H$31)*COUNTA(Data!$H$20:$H$24))*100,"")</f>
        <v>93.333333333333329</v>
      </c>
      <c r="N10" s="3" t="str">
        <f>IFERROR(LOOKUP(M10,$D$15:D$19,$B$15:$B$19),"")</f>
        <v>Satisfactory</v>
      </c>
    </row>
    <row r="11" spans="1:15" x14ac:dyDescent="0.3">
      <c r="A11" s="37"/>
      <c r="K11" s="2" t="str">
        <f>IF(Data!K9&lt;&gt;"",Data!K9,"")</f>
        <v>Student 05</v>
      </c>
      <c r="L11" s="3">
        <f>IF(Performance!L11&lt;&gt;"",SUM(Performance!L11:P11),"")</f>
        <v>9</v>
      </c>
      <c r="M11" s="34">
        <f>IFERROR(L11/(MAX(Data!$H$27:$H$31)*COUNTA(Data!$H$20:$H$24))*100,"")</f>
        <v>60</v>
      </c>
      <c r="N11" s="3" t="str">
        <f>IFERROR(LOOKUP(M11,$D$15:D$19,$B$15:$B$19),"")</f>
        <v>Problematic</v>
      </c>
    </row>
    <row r="12" spans="1:15" ht="15.6" x14ac:dyDescent="0.3">
      <c r="A12" s="37"/>
      <c r="B12" s="33" t="s">
        <v>57</v>
      </c>
      <c r="K12" s="2" t="str">
        <f>IF(Data!K10&lt;&gt;"",Data!K10,"")</f>
        <v>Student 06</v>
      </c>
      <c r="L12" s="3">
        <f>IF(Performance!L12&lt;&gt;"",SUM(Performance!L12:P12),"")</f>
        <v>8</v>
      </c>
      <c r="M12" s="34">
        <f>IFERROR(L12/(MAX(Data!$H$27:$H$31)*COUNTA(Data!$H$20:$H$24))*100,"")</f>
        <v>53.333333333333336</v>
      </c>
      <c r="N12" s="3" t="str">
        <f>IFERROR(LOOKUP(M12,$D$15:D$19,$B$15:$B$19),"")</f>
        <v>Problematic</v>
      </c>
    </row>
    <row r="13" spans="1:15" ht="15" thickBot="1" x14ac:dyDescent="0.35">
      <c r="A13" s="37"/>
      <c r="K13" s="2" t="str">
        <f>IF(Data!K11&lt;&gt;"",Data!K11,"")</f>
        <v>Student 07</v>
      </c>
      <c r="L13" s="3">
        <f>IF(Performance!L13&lt;&gt;"",SUM(Performance!L13:P13),"")</f>
        <v>9</v>
      </c>
      <c r="M13" s="34">
        <f>IFERROR(L13/(MAX(Data!$H$27:$H$31)*COUNTA(Data!$H$20:$H$24))*100,"")</f>
        <v>60</v>
      </c>
      <c r="N13" s="3" t="str">
        <f>IFERROR(LOOKUP(M13,$D$15:D$19,$B$15:$B$19),"")</f>
        <v>Problematic</v>
      </c>
    </row>
    <row r="14" spans="1:15" ht="15" thickBot="1" x14ac:dyDescent="0.35">
      <c r="A14" s="37"/>
      <c r="B14" s="38" t="s">
        <v>24</v>
      </c>
      <c r="C14" s="5"/>
      <c r="D14" s="36" t="s">
        <v>65</v>
      </c>
      <c r="E14" s="36" t="s">
        <v>8</v>
      </c>
      <c r="F14" s="36" t="s">
        <v>9</v>
      </c>
      <c r="G14" s="36" t="s">
        <v>62</v>
      </c>
      <c r="K14" s="2" t="str">
        <f>IF(Data!K12&lt;&gt;"",Data!K12,"")</f>
        <v>Student 08</v>
      </c>
      <c r="L14" s="3">
        <f>IF(Performance!L14&lt;&gt;"",SUM(Performance!L14:P14),"")</f>
        <v>9</v>
      </c>
      <c r="M14" s="34">
        <f>IFERROR(L14/(MAX(Data!$H$27:$H$31)*COUNTA(Data!$H$20:$H$24))*100,"")</f>
        <v>60</v>
      </c>
      <c r="N14" s="3" t="str">
        <f>IFERROR(LOOKUP(M14,$D$15:D$19,$B$15:$B$19),"")</f>
        <v>Problematic</v>
      </c>
    </row>
    <row r="15" spans="1:15" x14ac:dyDescent="0.3">
      <c r="A15" s="37"/>
      <c r="B15" s="58" t="str">
        <f>IF(Data!$B27="","",Data!$B27)</f>
        <v>Unacceptable</v>
      </c>
      <c r="C15" s="50"/>
      <c r="D15" s="26">
        <v>0</v>
      </c>
      <c r="E15" s="73">
        <f t="array" ref="E15">IF(OR($B15="",$D15=""),"",COUNTIFS($N$7:$N$101,$B15))</f>
        <v>2</v>
      </c>
      <c r="F15" s="45">
        <f>IF(E15="","",E15/$E$20*100)</f>
        <v>8</v>
      </c>
      <c r="G15" s="45">
        <f>IF(E15="","",F15)</f>
        <v>8</v>
      </c>
      <c r="K15" s="2" t="str">
        <f>IF(Data!K13&lt;&gt;"",Data!K13,"")</f>
        <v>Student 09</v>
      </c>
      <c r="L15" s="3">
        <f>IF(Performance!L15&lt;&gt;"",SUM(Performance!L15:P15),"")</f>
        <v>13</v>
      </c>
      <c r="M15" s="34">
        <f>IFERROR(L15/(MAX(Data!$H$27:$H$31)*COUNTA(Data!$H$20:$H$24))*100,"")</f>
        <v>86.666666666666671</v>
      </c>
      <c r="N15" s="3" t="str">
        <f>IFERROR(LOOKUP(M15,$D$15:D$19,$B$15:$B$19),"")</f>
        <v>Satisfactory</v>
      </c>
    </row>
    <row r="16" spans="1:15" x14ac:dyDescent="0.3">
      <c r="A16" s="37"/>
      <c r="B16" s="59" t="str">
        <f>IF(Data!$B28="","",Data!$B28)</f>
        <v>Problematic</v>
      </c>
      <c r="C16" s="51"/>
      <c r="D16" s="24">
        <v>33.332999999999998</v>
      </c>
      <c r="E16" s="74">
        <f t="array" ref="E16">IF(OR($B16="",$D16=""),"",COUNTIFS($N$7:$N$101,$B16))</f>
        <v>8</v>
      </c>
      <c r="F16" s="47">
        <f>IF(E16="","",E16/$E$20*100)</f>
        <v>32</v>
      </c>
      <c r="G16" s="47">
        <f>IF(E16="","",SUM(F15:F16))</f>
        <v>40</v>
      </c>
      <c r="K16" s="2" t="str">
        <f>IF(Data!K14&lt;&gt;"",Data!K14,"")</f>
        <v>Student 10</v>
      </c>
      <c r="L16" s="3">
        <f>IF(Performance!L16&lt;&gt;"",SUM(Performance!L16:P16),"")</f>
        <v>8</v>
      </c>
      <c r="M16" s="34">
        <f>IFERROR(L16/(MAX(Data!$H$27:$H$31)*COUNTA(Data!$H$20:$H$24))*100,"")</f>
        <v>53.333333333333336</v>
      </c>
      <c r="N16" s="3" t="str">
        <f>IFERROR(LOOKUP(M16,$D$15:D$19,$B$15:$B$19),"")</f>
        <v>Problematic</v>
      </c>
    </row>
    <row r="17" spans="1:14" x14ac:dyDescent="0.3">
      <c r="A17" s="37"/>
      <c r="B17" s="59" t="str">
        <f>IF(Data!$B29="","",Data!$B29)</f>
        <v>Satisfactory</v>
      </c>
      <c r="C17" s="51"/>
      <c r="D17" s="24">
        <v>66.665999999999997</v>
      </c>
      <c r="E17" s="74">
        <f t="array" ref="E17">IF(OR($B17="",$D17=""),"",COUNTIFS($N$7:$N$101,$B17))</f>
        <v>9</v>
      </c>
      <c r="F17" s="47">
        <f>IF(E17="","",E17/$E$20*100)</f>
        <v>36</v>
      </c>
      <c r="G17" s="47">
        <f>IF(E17="","",SUM(F15:F17))</f>
        <v>76</v>
      </c>
      <c r="K17" s="2" t="str">
        <f>IF(Data!K15&lt;&gt;"",Data!K15,"")</f>
        <v>Student 11</v>
      </c>
      <c r="L17" s="3">
        <f>IF(Performance!L17&lt;&gt;"",SUM(Performance!L17:P17),"")</f>
        <v>15</v>
      </c>
      <c r="M17" s="34">
        <f>IFERROR(L17/(MAX(Data!$H$27:$H$31)*COUNTA(Data!$H$20:$H$24))*100,"")</f>
        <v>100</v>
      </c>
      <c r="N17" s="3" t="str">
        <f>IFERROR(LOOKUP(M17,$D$15:D$19,$B$15:$B$19),"")</f>
        <v>Good</v>
      </c>
    </row>
    <row r="18" spans="1:14" x14ac:dyDescent="0.3">
      <c r="A18" s="37"/>
      <c r="B18" s="59" t="str">
        <f>IF(Data!$B30="","",Data!$B30)</f>
        <v>Good</v>
      </c>
      <c r="C18" s="51"/>
      <c r="D18" s="24">
        <v>100</v>
      </c>
      <c r="E18" s="74">
        <f t="array" ref="E18">IF(OR($B18="",$D18=""),"",COUNTIFS($N$7:$N$101,$B18))</f>
        <v>6</v>
      </c>
      <c r="F18" s="47">
        <f>IF(E18="","",E18/$E$20*100)</f>
        <v>24</v>
      </c>
      <c r="G18" s="47">
        <f>IF(E18="","",SUM(F15:F18))</f>
        <v>100</v>
      </c>
      <c r="K18" s="2" t="str">
        <f>IF(Data!K16&lt;&gt;"",Data!K16,"")</f>
        <v>Student 12</v>
      </c>
      <c r="L18" s="3">
        <f>IF(Performance!L18&lt;&gt;"",SUM(Performance!L18:P18),"")</f>
        <v>15</v>
      </c>
      <c r="M18" s="34">
        <f>IFERROR(L18/(MAX(Data!$H$27:$H$31)*COUNTA(Data!$H$20:$H$24))*100,"")</f>
        <v>100</v>
      </c>
      <c r="N18" s="3" t="str">
        <f>IFERROR(LOOKUP(M18,$D$15:D$19,$B$15:$B$19),"")</f>
        <v>Good</v>
      </c>
    </row>
    <row r="19" spans="1:14" x14ac:dyDescent="0.3">
      <c r="B19" s="60" t="str">
        <f>IF(Data!$B31="","",Data!$B31)</f>
        <v/>
      </c>
      <c r="C19" s="53"/>
      <c r="D19" s="27"/>
      <c r="E19" s="75" t="str">
        <f t="array" ref="E19">IF(OR($B19="",$D19=""),"",COUNTIFS($N$7:$N$101,$B19))</f>
        <v/>
      </c>
      <c r="F19" s="54" t="str">
        <f>IF(E19="","",E19/$E$20*100)</f>
        <v/>
      </c>
      <c r="G19" s="47" t="str">
        <f>IF(E19="","",SUM(F15:F19))</f>
        <v/>
      </c>
      <c r="K19" s="2" t="str">
        <f>IF(Data!K17&lt;&gt;"",Data!K17,"")</f>
        <v>Student 13</v>
      </c>
      <c r="L19" s="3">
        <f>IF(Performance!L19&lt;&gt;"",SUM(Performance!L19:P19),"")</f>
        <v>2</v>
      </c>
      <c r="M19" s="34">
        <f>IFERROR(L19/(MAX(Data!$H$27:$H$31)*COUNTA(Data!$H$20:$H$24))*100,"")</f>
        <v>13.333333333333334</v>
      </c>
      <c r="N19" s="3" t="str">
        <f>IFERROR(LOOKUP(M19,$D$15:D$19,$B$15:$B$19),"")</f>
        <v>Unacceptable</v>
      </c>
    </row>
    <row r="20" spans="1:14" ht="15" thickBot="1" x14ac:dyDescent="0.35">
      <c r="B20" s="40"/>
      <c r="C20" s="17"/>
      <c r="D20" s="17"/>
      <c r="E20" s="17">
        <f t="array" ref="E20">IF(E$15:E$19="","",SUM(E$15:E$19))</f>
        <v>25</v>
      </c>
      <c r="F20" s="18">
        <f t="array" ref="F20">IF(F$15:F$19="","",SUM(F$15:F$19))</f>
        <v>100</v>
      </c>
      <c r="G20" s="18">
        <f t="array" ref="G20">IF(G$15:G$19="","",MAX(G$15:G$19))</f>
        <v>100</v>
      </c>
      <c r="K20" s="2" t="str">
        <f>IF(Data!K18&lt;&gt;"",Data!K18,"")</f>
        <v>Student 14</v>
      </c>
      <c r="L20" s="3">
        <f>IF(Performance!L20&lt;&gt;"",SUM(Performance!L20:P20),"")</f>
        <v>15</v>
      </c>
      <c r="M20" s="34">
        <f>IFERROR(L20/(MAX(Data!$H$27:$H$31)*COUNTA(Data!$H$20:$H$24))*100,"")</f>
        <v>100</v>
      </c>
      <c r="N20" s="3" t="str">
        <f>IFERROR(LOOKUP(M20,$D$15:D$19,$B$15:$B$19),"")</f>
        <v>Good</v>
      </c>
    </row>
    <row r="21" spans="1:14" x14ac:dyDescent="0.3">
      <c r="K21" s="2" t="str">
        <f>IF(Data!K19&lt;&gt;"",Data!K19,"")</f>
        <v>Student 15</v>
      </c>
      <c r="L21" s="3">
        <f>IF(Performance!L21&lt;&gt;"",SUM(Performance!L21:P21),"")</f>
        <v>12</v>
      </c>
      <c r="M21" s="34">
        <f>IFERROR(L21/(MAX(Data!$H$27:$H$31)*COUNTA(Data!$H$20:$H$24))*100,"")</f>
        <v>80</v>
      </c>
      <c r="N21" s="3" t="str">
        <f>IFERROR(LOOKUP(M21,$D$15:D$19,$B$15:$B$19),"")</f>
        <v>Satisfactory</v>
      </c>
    </row>
    <row r="22" spans="1:14" ht="15.6" x14ac:dyDescent="0.3">
      <c r="B22" s="33" t="s">
        <v>56</v>
      </c>
      <c r="G22" s="34"/>
      <c r="K22" s="2" t="str">
        <f>IF(Data!K20&lt;&gt;"",Data!K20,"")</f>
        <v>Student 16</v>
      </c>
      <c r="L22" s="3">
        <f>IF(Performance!L22&lt;&gt;"",SUM(Performance!L22:P22),"")</f>
        <v>15</v>
      </c>
      <c r="M22" s="34">
        <f>IFERROR(L22/(MAX(Data!$H$27:$H$31)*COUNTA(Data!$H$20:$H$24))*100,"")</f>
        <v>100</v>
      </c>
      <c r="N22" s="3" t="str">
        <f>IFERROR(LOOKUP(M22,$D$15:D$19,$B$15:$B$19),"")</f>
        <v>Good</v>
      </c>
    </row>
    <row r="23" spans="1:14" x14ac:dyDescent="0.3">
      <c r="B23" s="39"/>
      <c r="G23" s="34"/>
      <c r="K23" s="2" t="str">
        <f>IF(Data!K21&lt;&gt;"",Data!K21,"")</f>
        <v>Student 17</v>
      </c>
      <c r="L23" s="3">
        <f>IF(Performance!L23&lt;&gt;"",SUM(Performance!L23:P23),"")</f>
        <v>13</v>
      </c>
      <c r="M23" s="34">
        <f>IFERROR(L23/(MAX(Data!$H$27:$H$31)*COUNTA(Data!$H$20:$H$24))*100,"")</f>
        <v>86.666666666666671</v>
      </c>
      <c r="N23" s="3" t="str">
        <f>IFERROR(LOOKUP(M23,$D$15:D$19,$B$15:$B$19),"")</f>
        <v>Satisfactory</v>
      </c>
    </row>
    <row r="24" spans="1:14" x14ac:dyDescent="0.3">
      <c r="B24" s="39"/>
      <c r="G24" s="34"/>
      <c r="K24" s="2" t="str">
        <f>IF(Data!K22&lt;&gt;"",Data!K22,"")</f>
        <v>Student 18</v>
      </c>
      <c r="L24" s="3">
        <f>IF(Performance!L24&lt;&gt;"",SUM(Performance!L24:P24),"")</f>
        <v>12</v>
      </c>
      <c r="M24" s="34">
        <f>IFERROR(L24/(MAX(Data!$H$27:$H$31)*COUNTA(Data!$H$20:$H$24))*100,"")</f>
        <v>80</v>
      </c>
      <c r="N24" s="3" t="str">
        <f>IFERROR(LOOKUP(M24,$D$15:D$19,$B$15:$B$19),"")</f>
        <v>Satisfactory</v>
      </c>
    </row>
    <row r="25" spans="1:14" x14ac:dyDescent="0.3">
      <c r="B25" s="39"/>
      <c r="G25" s="34"/>
      <c r="K25" s="2" t="str">
        <f>IF(Data!K23&lt;&gt;"",Data!K23,"")</f>
        <v>Student 19</v>
      </c>
      <c r="L25" s="3">
        <f>IF(Performance!L25&lt;&gt;"",SUM(Performance!L25:P25),"")</f>
        <v>10</v>
      </c>
      <c r="M25" s="34">
        <f>IFERROR(L25/(MAX(Data!$H$27:$H$31)*COUNTA(Data!$H$20:$H$24))*100,"")</f>
        <v>66.666666666666657</v>
      </c>
      <c r="N25" s="3" t="str">
        <f>IFERROR(LOOKUP(M25,$D$15:D$19,$B$15:$B$19),"")</f>
        <v>Satisfactory</v>
      </c>
    </row>
    <row r="26" spans="1:14" x14ac:dyDescent="0.3">
      <c r="B26" s="39"/>
      <c r="G26" s="34"/>
      <c r="K26" s="2" t="str">
        <f>IF(Data!K24&lt;&gt;"",Data!K24,"")</f>
        <v>Student 20</v>
      </c>
      <c r="L26" s="3">
        <f>IF(Performance!L26&lt;&gt;"",SUM(Performance!L26:P26),"")</f>
        <v>15</v>
      </c>
      <c r="M26" s="34">
        <f>IFERROR(L26/(MAX(Data!$H$27:$H$31)*COUNTA(Data!$H$20:$H$24))*100,"")</f>
        <v>100</v>
      </c>
      <c r="N26" s="3" t="str">
        <f>IFERROR(LOOKUP(M26,$D$15:D$19,$B$15:$B$19),"")</f>
        <v>Good</v>
      </c>
    </row>
    <row r="27" spans="1:14" x14ac:dyDescent="0.3">
      <c r="K27" s="2" t="str">
        <f>IF(Data!K25&lt;&gt;"",Data!K25,"")</f>
        <v>Student 21</v>
      </c>
      <c r="L27" s="3">
        <f>IF(Performance!L27&lt;&gt;"",SUM(Performance!L27:P27),"")</f>
        <v>11</v>
      </c>
      <c r="M27" s="34">
        <f>IFERROR(L27/(MAX(Data!$H$27:$H$31)*COUNTA(Data!$H$20:$H$24))*100,"")</f>
        <v>73.333333333333329</v>
      </c>
      <c r="N27" s="3" t="str">
        <f>IFERROR(LOOKUP(M27,$D$15:D$19,$B$15:$B$19),"")</f>
        <v>Satisfactory</v>
      </c>
    </row>
    <row r="28" spans="1:14" x14ac:dyDescent="0.3">
      <c r="B28"/>
      <c r="C28"/>
      <c r="D28"/>
      <c r="E28"/>
      <c r="K28" s="2" t="str">
        <f>IF(Data!K26&lt;&gt;"",Data!K26,"")</f>
        <v>Student 22</v>
      </c>
      <c r="L28" s="3">
        <f>IF(Performance!L28&lt;&gt;"",SUM(Performance!L28:P28),"")</f>
        <v>9</v>
      </c>
      <c r="M28" s="34">
        <f>IFERROR(L28/(MAX(Data!$H$27:$H$31)*COUNTA(Data!$H$20:$H$24))*100,"")</f>
        <v>60</v>
      </c>
      <c r="N28" s="3" t="str">
        <f>IFERROR(LOOKUP(M28,$D$15:D$19,$B$15:$B$19),"")</f>
        <v>Problematic</v>
      </c>
    </row>
    <row r="29" spans="1:14" x14ac:dyDescent="0.3">
      <c r="K29" s="2" t="str">
        <f>IF(Data!K27&lt;&gt;"",Data!K27,"")</f>
        <v>Student 23</v>
      </c>
      <c r="L29" s="3">
        <f>IF(Performance!L29&lt;&gt;"",SUM(Performance!L29:P29),"")</f>
        <v>6</v>
      </c>
      <c r="M29" s="34">
        <f>IFERROR(L29/(MAX(Data!$H$27:$H$31)*COUNTA(Data!$H$20:$H$24))*100,"")</f>
        <v>40</v>
      </c>
      <c r="N29" s="3" t="str">
        <f>IFERROR(LOOKUP(M29,$D$15:D$19,$B$15:$B$19),"")</f>
        <v>Problematic</v>
      </c>
    </row>
    <row r="30" spans="1:14" x14ac:dyDescent="0.3">
      <c r="K30" s="2" t="str">
        <f>IF(Data!K28&lt;&gt;"",Data!K28,"")</f>
        <v>Student 24</v>
      </c>
      <c r="L30" s="3">
        <f>IF(Performance!L30&lt;&gt;"",SUM(Performance!L30:P30),"")</f>
        <v>15</v>
      </c>
      <c r="M30" s="34">
        <f>IFERROR(L30/(MAX(Data!$H$27:$H$31)*COUNTA(Data!$H$20:$H$24))*100,"")</f>
        <v>100</v>
      </c>
      <c r="N30" s="3" t="str">
        <f>IFERROR(LOOKUP(M30,$D$15:D$19,$B$15:$B$19),"")</f>
        <v>Good</v>
      </c>
    </row>
    <row r="31" spans="1:14" x14ac:dyDescent="0.3">
      <c r="K31" s="2" t="str">
        <f>IF(Data!K29&lt;&gt;"",Data!K29,"")</f>
        <v>Student 25</v>
      </c>
      <c r="L31" s="3">
        <f>IF(Performance!L31&lt;&gt;"",SUM(Performance!L31:P31),"")</f>
        <v>9</v>
      </c>
      <c r="M31" s="34">
        <f>IFERROR(L31/(MAX(Data!$H$27:$H$31)*COUNTA(Data!$H$20:$H$24))*100,"")</f>
        <v>60</v>
      </c>
      <c r="N31" s="3" t="str">
        <f>IFERROR(LOOKUP(M31,$D$15:D$19,$B$15:$B$19),"")</f>
        <v>Problematic</v>
      </c>
    </row>
    <row r="32" spans="1:14" x14ac:dyDescent="0.3">
      <c r="K32" s="2" t="str">
        <f>IF(Data!K30&lt;&gt;"",Data!K30,"")</f>
        <v/>
      </c>
      <c r="L32" s="3" t="str">
        <f>IF(Performance!L32&lt;&gt;"",SUM(Performance!L32:P32),"")</f>
        <v/>
      </c>
      <c r="M32" s="34" t="str">
        <f>IFERROR(L32/(MAX(Data!$H$27:$H$31)*COUNTA(Data!$H$20:$H$24))*100,"")</f>
        <v/>
      </c>
      <c r="N32" s="3" t="str">
        <f>IFERROR(LOOKUP(M32,$D$15:D$19,$B$15:$B$19),"")</f>
        <v/>
      </c>
    </row>
    <row r="33" spans="11:14" x14ac:dyDescent="0.3">
      <c r="K33" s="2" t="str">
        <f>IF(Data!K31&lt;&gt;"",Data!K31,"")</f>
        <v/>
      </c>
      <c r="L33" s="3" t="str">
        <f>IF(Performance!L33&lt;&gt;"",SUM(Performance!L33:P33),"")</f>
        <v/>
      </c>
      <c r="M33" s="34" t="str">
        <f>IFERROR(L33/(MAX(Data!$H$27:$H$31)*COUNTA(Data!$H$20:$H$24))*100,"")</f>
        <v/>
      </c>
      <c r="N33" s="3" t="str">
        <f>IFERROR(LOOKUP(M33,$D$15:D$19,$B$15:$B$19),"")</f>
        <v/>
      </c>
    </row>
    <row r="34" spans="11:14" x14ac:dyDescent="0.3">
      <c r="K34" s="2" t="str">
        <f>IF(Data!K32&lt;&gt;"",Data!K32,"")</f>
        <v/>
      </c>
      <c r="L34" s="3" t="str">
        <f>IF(Performance!L34&lt;&gt;"",SUM(Performance!L34:P34),"")</f>
        <v/>
      </c>
      <c r="M34" s="34" t="str">
        <f>IFERROR(L34/(MAX(Data!$H$27:$H$31)*COUNTA(Data!$H$20:$H$24))*100,"")</f>
        <v/>
      </c>
      <c r="N34" s="3" t="str">
        <f>IFERROR(LOOKUP(M34,$D$15:D$19,$B$15:$B$19),"")</f>
        <v/>
      </c>
    </row>
    <row r="35" spans="11:14" x14ac:dyDescent="0.3">
      <c r="K35" s="2" t="str">
        <f>IF(Data!K33&lt;&gt;"",Data!K33,"")</f>
        <v/>
      </c>
      <c r="L35" s="3" t="str">
        <f>IF(Performance!L35&lt;&gt;"",SUM(Performance!L35:P35),"")</f>
        <v/>
      </c>
      <c r="M35" s="34" t="str">
        <f>IFERROR(L35/(MAX(Data!$H$27:$H$31)*COUNTA(Data!$H$20:$H$24))*100,"")</f>
        <v/>
      </c>
      <c r="N35" s="3" t="str">
        <f>IFERROR(LOOKUP(M35,$D$15:D$19,$B$15:$B$19),"")</f>
        <v/>
      </c>
    </row>
    <row r="36" spans="11:14" x14ac:dyDescent="0.3">
      <c r="K36" s="2" t="str">
        <f>IF(Data!K34&lt;&gt;"",Data!K34,"")</f>
        <v/>
      </c>
      <c r="L36" s="3" t="str">
        <f>IF(Performance!L36&lt;&gt;"",SUM(Performance!L36:P36),"")</f>
        <v/>
      </c>
      <c r="M36" s="34" t="str">
        <f>IFERROR(L36/(MAX(Data!$H$27:$H$31)*COUNTA(Data!$H$20:$H$24))*100,"")</f>
        <v/>
      </c>
      <c r="N36" s="3" t="str">
        <f>IFERROR(LOOKUP(M36,$D$15:D$19,$B$15:$B$19),"")</f>
        <v/>
      </c>
    </row>
    <row r="37" spans="11:14" x14ac:dyDescent="0.3">
      <c r="K37" s="2" t="str">
        <f>IF(Data!K35&lt;&gt;"",Data!K35,"")</f>
        <v/>
      </c>
      <c r="L37" s="3" t="str">
        <f>IF(Performance!L37&lt;&gt;"",SUM(Performance!L37:P37),"")</f>
        <v/>
      </c>
      <c r="M37" s="34" t="str">
        <f>IFERROR(L37/(MAX(Data!$H$27:$H$31)*COUNTA(Data!$H$20:$H$24))*100,"")</f>
        <v/>
      </c>
      <c r="N37" s="3" t="str">
        <f>IFERROR(LOOKUP(M37,$D$15:D$19,$B$15:$B$19),"")</f>
        <v/>
      </c>
    </row>
    <row r="38" spans="11:14" x14ac:dyDescent="0.3">
      <c r="K38" s="2" t="str">
        <f>IF(Data!K36&lt;&gt;"",Data!K36,"")</f>
        <v/>
      </c>
      <c r="L38" s="3" t="str">
        <f>IF(Performance!L38&lt;&gt;"",SUM(Performance!L38:P38),"")</f>
        <v/>
      </c>
      <c r="M38" s="34" t="str">
        <f>IFERROR(L38/(MAX(Data!$H$27:$H$31)*COUNTA(Data!$H$20:$H$24))*100,"")</f>
        <v/>
      </c>
      <c r="N38" s="3" t="str">
        <f>IFERROR(LOOKUP(M38,$D$15:D$19,$B$15:$B$19),"")</f>
        <v/>
      </c>
    </row>
    <row r="39" spans="11:14" x14ac:dyDescent="0.3">
      <c r="K39" s="2" t="str">
        <f>IF(Data!K37&lt;&gt;"",Data!K37,"")</f>
        <v/>
      </c>
      <c r="L39" s="3" t="str">
        <f>IF(Performance!L39&lt;&gt;"",SUM(Performance!L39:P39),"")</f>
        <v/>
      </c>
      <c r="M39" s="34" t="str">
        <f>IFERROR(L39/(MAX(Data!$H$27:$H$31)*COUNTA(Data!$H$20:$H$24))*100,"")</f>
        <v/>
      </c>
      <c r="N39" s="3" t="str">
        <f>IFERROR(LOOKUP(M39,$D$15:D$19,$B$15:$B$19),"")</f>
        <v/>
      </c>
    </row>
    <row r="40" spans="11:14" x14ac:dyDescent="0.3">
      <c r="K40" s="2" t="str">
        <f>IF(Data!K38&lt;&gt;"",Data!K38,"")</f>
        <v/>
      </c>
      <c r="L40" s="3" t="str">
        <f>IF(Performance!L40&lt;&gt;"",SUM(Performance!L40:P40),"")</f>
        <v/>
      </c>
      <c r="M40" s="34" t="str">
        <f>IFERROR(L40/(MAX(Data!$H$27:$H$31)*COUNTA(Data!$H$20:$H$24))*100,"")</f>
        <v/>
      </c>
      <c r="N40" s="3" t="str">
        <f>IFERROR(LOOKUP(M40,$D$15:D$19,$B$15:$B$19),"")</f>
        <v/>
      </c>
    </row>
    <row r="41" spans="11:14" x14ac:dyDescent="0.3">
      <c r="K41" s="2" t="str">
        <f>IF(Data!K39&lt;&gt;"",Data!K39,"")</f>
        <v/>
      </c>
      <c r="L41" s="3" t="str">
        <f>IF(Performance!L41&lt;&gt;"",SUM(Performance!L41:P41),"")</f>
        <v/>
      </c>
      <c r="M41" s="34" t="str">
        <f>IFERROR(L41/(MAX(Data!$H$27:$H$31)*COUNTA(Data!$H$20:$H$24))*100,"")</f>
        <v/>
      </c>
      <c r="N41" s="3" t="str">
        <f>IFERROR(LOOKUP(M41,$D$15:D$19,$B$15:$B$19),"")</f>
        <v/>
      </c>
    </row>
    <row r="42" spans="11:14" x14ac:dyDescent="0.3">
      <c r="K42" s="2" t="str">
        <f>IF(Data!K40&lt;&gt;"",Data!K40,"")</f>
        <v/>
      </c>
      <c r="L42" s="3" t="str">
        <f>IF(Performance!L42&lt;&gt;"",SUM(Performance!L42:P42),"")</f>
        <v/>
      </c>
      <c r="M42" s="34" t="str">
        <f>IFERROR(L42/(MAX(Data!$H$27:$H$31)*COUNTA(Data!$H$20:$H$24))*100,"")</f>
        <v/>
      </c>
      <c r="N42" s="3" t="str">
        <f>IFERROR(LOOKUP(M42,$D$15:D$19,$B$15:$B$19),"")</f>
        <v/>
      </c>
    </row>
    <row r="43" spans="11:14" x14ac:dyDescent="0.3">
      <c r="K43" s="2" t="str">
        <f>IF(Data!K41&lt;&gt;"",Data!K41,"")</f>
        <v/>
      </c>
      <c r="L43" s="3" t="str">
        <f>IF(Performance!L43&lt;&gt;"",SUM(Performance!L43:P43),"")</f>
        <v/>
      </c>
      <c r="M43" s="34" t="str">
        <f>IFERROR(L43/(MAX(Data!$H$27:$H$31)*COUNTA(Data!$H$20:$H$24))*100,"")</f>
        <v/>
      </c>
      <c r="N43" s="3" t="str">
        <f>IFERROR(LOOKUP(M43,$D$15:D$19,$B$15:$B$19),"")</f>
        <v/>
      </c>
    </row>
    <row r="44" spans="11:14" x14ac:dyDescent="0.3">
      <c r="K44" s="2" t="str">
        <f>IF(Data!K42&lt;&gt;"",Data!K42,"")</f>
        <v/>
      </c>
      <c r="L44" s="3" t="str">
        <f>IF(Performance!L44&lt;&gt;"",SUM(Performance!L44:P44),"")</f>
        <v/>
      </c>
      <c r="M44" s="34" t="str">
        <f>IFERROR(L44/(MAX(Data!$H$27:$H$31)*COUNTA(Data!$H$20:$H$24))*100,"")</f>
        <v/>
      </c>
      <c r="N44" s="3" t="str">
        <f>IFERROR(LOOKUP(M44,$D$15:D$19,$B$15:$B$19),"")</f>
        <v/>
      </c>
    </row>
    <row r="45" spans="11:14" x14ac:dyDescent="0.3">
      <c r="K45" s="2" t="str">
        <f>IF(Data!K43&lt;&gt;"",Data!K43,"")</f>
        <v/>
      </c>
      <c r="L45" s="3" t="str">
        <f>IF(Performance!L45&lt;&gt;"",SUM(Performance!L45:P45),"")</f>
        <v/>
      </c>
      <c r="M45" s="34" t="str">
        <f>IFERROR(L45/(MAX(Data!$H$27:$H$31)*COUNTA(Data!$H$20:$H$24))*100,"")</f>
        <v/>
      </c>
      <c r="N45" s="3" t="str">
        <f>IFERROR(LOOKUP(M45,$D$15:D$19,$B$15:$B$19),"")</f>
        <v/>
      </c>
    </row>
    <row r="46" spans="11:14" x14ac:dyDescent="0.3">
      <c r="K46" s="2" t="str">
        <f>IF(Data!K44&lt;&gt;"",Data!K44,"")</f>
        <v/>
      </c>
      <c r="L46" s="3" t="str">
        <f>IF(Performance!L46&lt;&gt;"",SUM(Performance!L46:P46),"")</f>
        <v/>
      </c>
      <c r="M46" s="34" t="str">
        <f>IFERROR(L46/(MAX(Data!$H$27:$H$31)*COUNTA(Data!$H$20:$H$24))*100,"")</f>
        <v/>
      </c>
      <c r="N46" s="3" t="str">
        <f>IFERROR(LOOKUP(M46,$D$15:D$19,$B$15:$B$19),"")</f>
        <v/>
      </c>
    </row>
    <row r="47" spans="11:14" x14ac:dyDescent="0.3">
      <c r="K47" s="2" t="str">
        <f>IF(Data!K45&lt;&gt;"",Data!K45,"")</f>
        <v/>
      </c>
      <c r="L47" s="3" t="str">
        <f>IF(Performance!L47&lt;&gt;"",SUM(Performance!L47:P47),"")</f>
        <v/>
      </c>
      <c r="M47" s="34" t="str">
        <f>IFERROR(L47/(MAX(Data!$H$27:$H$31)*COUNTA(Data!$H$20:$H$24))*100,"")</f>
        <v/>
      </c>
      <c r="N47" s="3" t="str">
        <f>IFERROR(LOOKUP(M47,$D$15:D$19,$B$15:$B$19),"")</f>
        <v/>
      </c>
    </row>
    <row r="48" spans="11:14" x14ac:dyDescent="0.3">
      <c r="K48" s="2" t="str">
        <f>IF(Data!K46&lt;&gt;"",Data!K46,"")</f>
        <v/>
      </c>
      <c r="L48" s="3" t="str">
        <f>IF(Performance!L48&lt;&gt;"",SUM(Performance!L48:P48),"")</f>
        <v/>
      </c>
      <c r="M48" s="34" t="str">
        <f>IFERROR(L48/(MAX(Data!$H$27:$H$31)*COUNTA(Data!$H$20:$H$24))*100,"")</f>
        <v/>
      </c>
      <c r="N48" s="3" t="str">
        <f>IFERROR(LOOKUP(M48,$D$15:D$19,$B$15:$B$19),"")</f>
        <v/>
      </c>
    </row>
    <row r="49" spans="11:14" x14ac:dyDescent="0.3">
      <c r="K49" s="2" t="str">
        <f>IF(Data!K47&lt;&gt;"",Data!K47,"")</f>
        <v/>
      </c>
      <c r="L49" s="3" t="str">
        <f>IF(Performance!L49&lt;&gt;"",SUM(Performance!L49:P49),"")</f>
        <v/>
      </c>
      <c r="M49" s="34" t="str">
        <f>IFERROR(L49/(MAX(Data!$H$27:$H$31)*COUNTA(Data!$H$20:$H$24))*100,"")</f>
        <v/>
      </c>
      <c r="N49" s="3" t="str">
        <f>IFERROR(LOOKUP(M49,$D$15:D$19,$B$15:$B$19),"")</f>
        <v/>
      </c>
    </row>
    <row r="50" spans="11:14" x14ac:dyDescent="0.3">
      <c r="K50" s="2" t="str">
        <f>IF(Data!K48&lt;&gt;"",Data!K48,"")</f>
        <v/>
      </c>
      <c r="L50" s="3" t="str">
        <f>IF(Performance!L50&lt;&gt;"",SUM(Performance!L50:P50),"")</f>
        <v/>
      </c>
      <c r="M50" s="34" t="str">
        <f>IFERROR(L50/(MAX(Data!$H$27:$H$31)*COUNTA(Data!$H$20:$H$24))*100,"")</f>
        <v/>
      </c>
      <c r="N50" s="3" t="str">
        <f>IFERROR(LOOKUP(M50,$D$15:D$19,$B$15:$B$19),"")</f>
        <v/>
      </c>
    </row>
    <row r="51" spans="11:14" x14ac:dyDescent="0.3">
      <c r="K51" s="2" t="str">
        <f>IF(Data!K49&lt;&gt;"",Data!K49,"")</f>
        <v/>
      </c>
      <c r="L51" s="3" t="str">
        <f>IF(Performance!L51&lt;&gt;"",SUM(Performance!L51:P51),"")</f>
        <v/>
      </c>
      <c r="M51" s="34" t="str">
        <f>IFERROR(L51/(MAX(Data!$H$27:$H$31)*COUNTA(Data!$H$20:$H$24))*100,"")</f>
        <v/>
      </c>
      <c r="N51" s="3" t="str">
        <f>IFERROR(LOOKUP(M51,$D$15:D$19,$B$15:$B$19),"")</f>
        <v/>
      </c>
    </row>
    <row r="52" spans="11:14" x14ac:dyDescent="0.3">
      <c r="K52" s="2" t="str">
        <f>IF(Data!K50&lt;&gt;"",Data!K50,"")</f>
        <v/>
      </c>
      <c r="L52" s="3" t="str">
        <f>IF(Performance!L52&lt;&gt;"",SUM(Performance!L52:P52),"")</f>
        <v/>
      </c>
      <c r="M52" s="34" t="str">
        <f>IFERROR(L52/(MAX(Data!$H$27:$H$31)*COUNTA(Data!$H$20:$H$24))*100,"")</f>
        <v/>
      </c>
      <c r="N52" s="3" t="str">
        <f>IFERROR(LOOKUP(M52,$D$15:D$19,$B$15:$B$19),"")</f>
        <v/>
      </c>
    </row>
    <row r="53" spans="11:14" x14ac:dyDescent="0.3">
      <c r="K53" s="2" t="str">
        <f>IF(Data!K51&lt;&gt;"",Data!K51,"")</f>
        <v/>
      </c>
      <c r="L53" s="3" t="str">
        <f>IF(Performance!L53&lt;&gt;"",SUM(Performance!L53:P53),"")</f>
        <v/>
      </c>
      <c r="M53" s="34" t="str">
        <f>IFERROR(L53/(MAX(Data!$H$27:$H$31)*COUNTA(Data!$H$20:$H$24))*100,"")</f>
        <v/>
      </c>
      <c r="N53" s="3" t="str">
        <f>IFERROR(LOOKUP(M53,$D$15:D$19,$B$15:$B$19),"")</f>
        <v/>
      </c>
    </row>
    <row r="54" spans="11:14" x14ac:dyDescent="0.3">
      <c r="K54" s="2" t="str">
        <f>IF(Data!K52&lt;&gt;"",Data!K52,"")</f>
        <v/>
      </c>
      <c r="L54" s="3" t="str">
        <f>IF(Performance!L54&lt;&gt;"",SUM(Performance!L54:P54),"")</f>
        <v/>
      </c>
      <c r="M54" s="34" t="str">
        <f>IFERROR(L54/(MAX(Data!$H$27:$H$31)*COUNTA(Data!$H$20:$H$24))*100,"")</f>
        <v/>
      </c>
      <c r="N54" s="3" t="str">
        <f>IFERROR(LOOKUP(M54,$D$15:D$19,$B$15:$B$19),"")</f>
        <v/>
      </c>
    </row>
    <row r="55" spans="11:14" x14ac:dyDescent="0.3">
      <c r="K55" s="2" t="str">
        <f>IF(Data!K53&lt;&gt;"",Data!K53,"")</f>
        <v/>
      </c>
      <c r="L55" s="3" t="str">
        <f>IF(Performance!L55&lt;&gt;"",SUM(Performance!L55:P55),"")</f>
        <v/>
      </c>
      <c r="M55" s="34" t="str">
        <f>IFERROR(L55/(MAX(Data!$H$27:$H$31)*COUNTA(Data!$H$20:$H$24))*100,"")</f>
        <v/>
      </c>
      <c r="N55" s="3" t="str">
        <f>IFERROR(LOOKUP(M55,$D$15:D$19,$B$15:$B$19),"")</f>
        <v/>
      </c>
    </row>
    <row r="56" spans="11:14" x14ac:dyDescent="0.3">
      <c r="K56" s="2" t="str">
        <f>IF(Data!K54&lt;&gt;"",Data!K54,"")</f>
        <v/>
      </c>
      <c r="L56" s="3" t="str">
        <f>IF(Performance!L56&lt;&gt;"",SUM(Performance!L56:P56),"")</f>
        <v/>
      </c>
      <c r="M56" s="34" t="str">
        <f>IFERROR(L56/(MAX(Data!$H$27:$H$31)*COUNTA(Data!$H$20:$H$24))*100,"")</f>
        <v/>
      </c>
      <c r="N56" s="3" t="str">
        <f>IFERROR(LOOKUP(M56,$D$15:D$19,$B$15:$B$19),"")</f>
        <v/>
      </c>
    </row>
    <row r="57" spans="11:14" x14ac:dyDescent="0.3">
      <c r="K57" s="2" t="str">
        <f>IF(Data!K55&lt;&gt;"",Data!K55,"")</f>
        <v/>
      </c>
      <c r="L57" s="3" t="str">
        <f>IF(Performance!L57&lt;&gt;"",SUM(Performance!L57:P57),"")</f>
        <v/>
      </c>
      <c r="M57" s="34" t="str">
        <f>IFERROR(L57/(MAX(Data!$H$27:$H$31)*COUNTA(Data!$H$20:$H$24))*100,"")</f>
        <v/>
      </c>
      <c r="N57" s="3" t="str">
        <f>IFERROR(LOOKUP(M57,$D$15:D$19,$B$15:$B$19),"")</f>
        <v/>
      </c>
    </row>
    <row r="58" spans="11:14" x14ac:dyDescent="0.3">
      <c r="K58" s="2" t="str">
        <f>IF(Data!K56&lt;&gt;"",Data!K56,"")</f>
        <v/>
      </c>
      <c r="L58" s="3" t="str">
        <f>IF(Performance!L58&lt;&gt;"",SUM(Performance!L58:P58),"")</f>
        <v/>
      </c>
      <c r="M58" s="34" t="str">
        <f>IFERROR(L58/(MAX(Data!$H$27:$H$31)*COUNTA(Data!$H$20:$H$24))*100,"")</f>
        <v/>
      </c>
      <c r="N58" s="3" t="str">
        <f>IFERROR(LOOKUP(M58,$D$15:D$19,$B$15:$B$19),"")</f>
        <v/>
      </c>
    </row>
    <row r="59" spans="11:14" x14ac:dyDescent="0.3">
      <c r="K59" s="2" t="str">
        <f>IF(Data!K57&lt;&gt;"",Data!K57,"")</f>
        <v/>
      </c>
      <c r="L59" s="3" t="str">
        <f>IF(Performance!L59&lt;&gt;"",SUM(Performance!L59:P59),"")</f>
        <v/>
      </c>
      <c r="M59" s="34" t="str">
        <f>IFERROR(L59/(MAX(Data!$H$27:$H$31)*COUNTA(Data!$H$20:$H$24))*100,"")</f>
        <v/>
      </c>
      <c r="N59" s="3" t="str">
        <f>IFERROR(LOOKUP(M59,$D$15:D$19,$B$15:$B$19),"")</f>
        <v/>
      </c>
    </row>
    <row r="60" spans="11:14" x14ac:dyDescent="0.3">
      <c r="K60" s="2" t="str">
        <f>IF(Data!K58&lt;&gt;"",Data!K58,"")</f>
        <v/>
      </c>
      <c r="L60" s="3" t="str">
        <f>IF(Performance!L60&lt;&gt;"",SUM(Performance!L60:P60),"")</f>
        <v/>
      </c>
      <c r="M60" s="34" t="str">
        <f>IFERROR(L60/(MAX(Data!$H$27:$H$31)*COUNTA(Data!$H$20:$H$24))*100,"")</f>
        <v/>
      </c>
      <c r="N60" s="3" t="str">
        <f>IFERROR(LOOKUP(M60,$D$15:D$19,$B$15:$B$19),"")</f>
        <v/>
      </c>
    </row>
    <row r="61" spans="11:14" x14ac:dyDescent="0.3">
      <c r="K61" s="2" t="str">
        <f>IF(Data!K59&lt;&gt;"",Data!K59,"")</f>
        <v/>
      </c>
      <c r="L61" s="3" t="str">
        <f>IF(Performance!L61&lt;&gt;"",SUM(Performance!L61:P61),"")</f>
        <v/>
      </c>
      <c r="M61" s="34" t="str">
        <f>IFERROR(L61/(MAX(Data!$H$27:$H$31)*COUNTA(Data!$H$20:$H$24))*100,"")</f>
        <v/>
      </c>
      <c r="N61" s="3" t="str">
        <f>IFERROR(LOOKUP(M61,$D$15:D$19,$B$15:$B$19),"")</f>
        <v/>
      </c>
    </row>
    <row r="62" spans="11:14" x14ac:dyDescent="0.3">
      <c r="K62" s="2" t="str">
        <f>IF(Data!K60&lt;&gt;"",Data!K60,"")</f>
        <v/>
      </c>
      <c r="L62" s="3" t="str">
        <f>IF(Performance!L62&lt;&gt;"",SUM(Performance!L62:P62),"")</f>
        <v/>
      </c>
      <c r="M62" s="34" t="str">
        <f>IFERROR(L62/(MAX(Data!$H$27:$H$31)*COUNTA(Data!$H$20:$H$24))*100,"")</f>
        <v/>
      </c>
      <c r="N62" s="3" t="str">
        <f>IFERROR(LOOKUP(M62,$D$15:D$19,$B$15:$B$19),"")</f>
        <v/>
      </c>
    </row>
    <row r="63" spans="11:14" x14ac:dyDescent="0.3">
      <c r="K63" s="2" t="str">
        <f>IF(Data!K61&lt;&gt;"",Data!K61,"")</f>
        <v/>
      </c>
      <c r="L63" s="3" t="str">
        <f>IF(Performance!L63&lt;&gt;"",SUM(Performance!L63:P63),"")</f>
        <v/>
      </c>
      <c r="M63" s="34" t="str">
        <f>IFERROR(L63/(MAX(Data!$H$27:$H$31)*COUNTA(Data!$H$20:$H$24))*100,"")</f>
        <v/>
      </c>
      <c r="N63" s="3" t="str">
        <f>IFERROR(LOOKUP(M63,$D$15:D$19,$B$15:$B$19),"")</f>
        <v/>
      </c>
    </row>
    <row r="64" spans="11:14" x14ac:dyDescent="0.3">
      <c r="K64" s="2" t="str">
        <f>IF(Data!K62&lt;&gt;"",Data!K62,"")</f>
        <v/>
      </c>
      <c r="L64" s="3" t="str">
        <f>IF(Performance!L64&lt;&gt;"",SUM(Performance!L64:P64),"")</f>
        <v/>
      </c>
      <c r="M64" s="34" t="str">
        <f>IFERROR(L64/(MAX(Data!$H$27:$H$31)*COUNTA(Data!$H$20:$H$24))*100,"")</f>
        <v/>
      </c>
      <c r="N64" s="3" t="str">
        <f>IFERROR(LOOKUP(M64,$D$15:D$19,$B$15:$B$19),"")</f>
        <v/>
      </c>
    </row>
    <row r="65" spans="11:14" x14ac:dyDescent="0.3">
      <c r="K65" s="2" t="str">
        <f>IF(Data!K63&lt;&gt;"",Data!K63,"")</f>
        <v/>
      </c>
      <c r="L65" s="3" t="str">
        <f>IF(Performance!L65&lt;&gt;"",SUM(Performance!L65:P65),"")</f>
        <v/>
      </c>
      <c r="M65" s="34" t="str">
        <f>IFERROR(L65/(MAX(Data!$H$27:$H$31)*COUNTA(Data!$H$20:$H$24))*100,"")</f>
        <v/>
      </c>
      <c r="N65" s="3" t="str">
        <f>IFERROR(LOOKUP(M65,$D$15:D$19,$B$15:$B$19),"")</f>
        <v/>
      </c>
    </row>
    <row r="66" spans="11:14" x14ac:dyDescent="0.3">
      <c r="K66" s="2" t="str">
        <f>IF(Data!K64&lt;&gt;"",Data!K64,"")</f>
        <v/>
      </c>
      <c r="L66" s="3" t="str">
        <f>IF(Performance!L66&lt;&gt;"",SUM(Performance!L66:P66),"")</f>
        <v/>
      </c>
      <c r="M66" s="34" t="str">
        <f>IFERROR(L66/(MAX(Data!$H$27:$H$31)*COUNTA(Data!$H$20:$H$24))*100,"")</f>
        <v/>
      </c>
      <c r="N66" s="3" t="str">
        <f>IFERROR(LOOKUP(M66,$D$15:D$19,$B$15:$B$19),"")</f>
        <v/>
      </c>
    </row>
    <row r="67" spans="11:14" x14ac:dyDescent="0.3">
      <c r="K67" s="2" t="str">
        <f>IF(Data!K65&lt;&gt;"",Data!K65,"")</f>
        <v/>
      </c>
      <c r="L67" s="3" t="str">
        <f>IF(Performance!L67&lt;&gt;"",SUM(Performance!L67:P67),"")</f>
        <v/>
      </c>
      <c r="M67" s="34" t="str">
        <f>IFERROR(L67/(MAX(Data!$H$27:$H$31)*COUNTA(Data!$H$20:$H$24))*100,"")</f>
        <v/>
      </c>
      <c r="N67" s="3" t="str">
        <f>IFERROR(LOOKUP(M67,$D$15:D$19,$B$15:$B$19),"")</f>
        <v/>
      </c>
    </row>
    <row r="68" spans="11:14" x14ac:dyDescent="0.3">
      <c r="K68" s="2" t="str">
        <f>IF(Data!K66&lt;&gt;"",Data!K66,"")</f>
        <v/>
      </c>
      <c r="L68" s="3" t="str">
        <f>IF(Performance!L68&lt;&gt;"",SUM(Performance!L68:P68),"")</f>
        <v/>
      </c>
      <c r="M68" s="34" t="str">
        <f>IFERROR(L68/(MAX(Data!$H$27:$H$31)*COUNTA(Data!$H$20:$H$24))*100,"")</f>
        <v/>
      </c>
      <c r="N68" s="3" t="str">
        <f>IFERROR(LOOKUP(M68,$D$15:D$19,$B$15:$B$19),"")</f>
        <v/>
      </c>
    </row>
    <row r="69" spans="11:14" x14ac:dyDescent="0.3">
      <c r="K69" s="2" t="str">
        <f>IF(Data!K67&lt;&gt;"",Data!K67,"")</f>
        <v/>
      </c>
      <c r="L69" s="3" t="str">
        <f>IF(Performance!L69&lt;&gt;"",SUM(Performance!L69:P69),"")</f>
        <v/>
      </c>
      <c r="M69" s="34" t="str">
        <f>IFERROR(L69/(MAX(Data!$H$27:$H$31)*COUNTA(Data!$H$20:$H$24))*100,"")</f>
        <v/>
      </c>
      <c r="N69" s="3" t="str">
        <f>IFERROR(LOOKUP(M69,$D$15:D$19,$B$15:$B$19),"")</f>
        <v/>
      </c>
    </row>
    <row r="70" spans="11:14" x14ac:dyDescent="0.3">
      <c r="K70" s="2" t="str">
        <f>IF(Data!K68&lt;&gt;"",Data!K68,"")</f>
        <v/>
      </c>
      <c r="L70" s="3" t="str">
        <f>IF(Performance!L70&lt;&gt;"",SUM(Performance!L70:P70),"")</f>
        <v/>
      </c>
      <c r="M70" s="34" t="str">
        <f>IFERROR(L70/(MAX(Data!$H$27:$H$31)*COUNTA(Data!$H$20:$H$24))*100,"")</f>
        <v/>
      </c>
      <c r="N70" s="3" t="str">
        <f>IFERROR(LOOKUP(M70,$D$15:D$19,$B$15:$B$19),"")</f>
        <v/>
      </c>
    </row>
    <row r="71" spans="11:14" x14ac:dyDescent="0.3">
      <c r="K71" s="2" t="str">
        <f>IF(Data!K69&lt;&gt;"",Data!K69,"")</f>
        <v/>
      </c>
      <c r="L71" s="3" t="str">
        <f>IF(Performance!L71&lt;&gt;"",SUM(Performance!L71:P71),"")</f>
        <v/>
      </c>
      <c r="M71" s="34" t="str">
        <f>IFERROR(L71/(MAX(Data!$H$27:$H$31)*COUNTA(Data!$H$20:$H$24))*100,"")</f>
        <v/>
      </c>
      <c r="N71" s="3" t="str">
        <f>IFERROR(LOOKUP(M71,$D$15:D$19,$B$15:$B$19),"")</f>
        <v/>
      </c>
    </row>
    <row r="72" spans="11:14" x14ac:dyDescent="0.3">
      <c r="K72" s="2" t="str">
        <f>IF(Data!K70&lt;&gt;"",Data!K70,"")</f>
        <v/>
      </c>
      <c r="L72" s="3" t="str">
        <f>IF(Performance!L72&lt;&gt;"",SUM(Performance!L72:P72),"")</f>
        <v/>
      </c>
      <c r="M72" s="34" t="str">
        <f>IFERROR(L72/(MAX(Data!$H$27:$H$31)*COUNTA(Data!$H$20:$H$24))*100,"")</f>
        <v/>
      </c>
      <c r="N72" s="3" t="str">
        <f>IFERROR(LOOKUP(M72,$D$15:D$19,$B$15:$B$19),"")</f>
        <v/>
      </c>
    </row>
    <row r="73" spans="11:14" x14ac:dyDescent="0.3">
      <c r="K73" s="2" t="str">
        <f>IF(Data!K71&lt;&gt;"",Data!K71,"")</f>
        <v/>
      </c>
      <c r="L73" s="3" t="str">
        <f>IF(Performance!L73&lt;&gt;"",SUM(Performance!L73:P73),"")</f>
        <v/>
      </c>
      <c r="M73" s="34" t="str">
        <f>IFERROR(L73/(MAX(Data!$H$27:$H$31)*COUNTA(Data!$H$20:$H$24))*100,"")</f>
        <v/>
      </c>
      <c r="N73" s="3" t="str">
        <f>IFERROR(LOOKUP(M73,$D$15:D$19,$B$15:$B$19),"")</f>
        <v/>
      </c>
    </row>
    <row r="74" spans="11:14" x14ac:dyDescent="0.3">
      <c r="K74" s="2" t="str">
        <f>IF(Data!K72&lt;&gt;"",Data!K72,"")</f>
        <v/>
      </c>
      <c r="L74" s="3" t="str">
        <f>IF(Performance!L74&lt;&gt;"",SUM(Performance!L74:P74),"")</f>
        <v/>
      </c>
      <c r="M74" s="34" t="str">
        <f>IFERROR(L74/(MAX(Data!$H$27:$H$31)*COUNTA(Data!$H$20:$H$24))*100,"")</f>
        <v/>
      </c>
      <c r="N74" s="3" t="str">
        <f>IFERROR(LOOKUP(M74,$D$15:D$19,$B$15:$B$19),"")</f>
        <v/>
      </c>
    </row>
    <row r="75" spans="11:14" x14ac:dyDescent="0.3">
      <c r="K75" s="2" t="str">
        <f>IF(Data!K73&lt;&gt;"",Data!K73,"")</f>
        <v/>
      </c>
      <c r="L75" s="3" t="str">
        <f>IF(Performance!L75&lt;&gt;"",SUM(Performance!L75:P75),"")</f>
        <v/>
      </c>
      <c r="M75" s="34" t="str">
        <f>IFERROR(L75/(MAX(Data!$H$27:$H$31)*COUNTA(Data!$H$20:$H$24))*100,"")</f>
        <v/>
      </c>
      <c r="N75" s="3" t="str">
        <f>IFERROR(LOOKUP(M75,$D$15:D$19,$B$15:$B$19),"")</f>
        <v/>
      </c>
    </row>
    <row r="76" spans="11:14" x14ac:dyDescent="0.3">
      <c r="K76" s="2" t="str">
        <f>IF(Data!K74&lt;&gt;"",Data!K74,"")</f>
        <v/>
      </c>
      <c r="L76" s="3" t="str">
        <f>IF(Performance!L76&lt;&gt;"",SUM(Performance!L76:P76),"")</f>
        <v/>
      </c>
      <c r="M76" s="34" t="str">
        <f>IFERROR(L76/(MAX(Data!$H$27:$H$31)*COUNTA(Data!$H$20:$H$24))*100,"")</f>
        <v/>
      </c>
      <c r="N76" s="3" t="str">
        <f>IFERROR(LOOKUP(M76,$D$15:D$19,$B$15:$B$19),"")</f>
        <v/>
      </c>
    </row>
    <row r="77" spans="11:14" x14ac:dyDescent="0.3">
      <c r="K77" s="2" t="str">
        <f>IF(Data!K75&lt;&gt;"",Data!K75,"")</f>
        <v/>
      </c>
      <c r="L77" s="3" t="str">
        <f>IF(Performance!L77&lt;&gt;"",SUM(Performance!L77:P77),"")</f>
        <v/>
      </c>
      <c r="M77" s="34" t="str">
        <f>IFERROR(L77/(MAX(Data!$H$27:$H$31)*COUNTA(Data!$H$20:$H$24))*100,"")</f>
        <v/>
      </c>
      <c r="N77" s="3" t="str">
        <f>IFERROR(LOOKUP(M77,$D$15:D$19,$B$15:$B$19),"")</f>
        <v/>
      </c>
    </row>
    <row r="78" spans="11:14" x14ac:dyDescent="0.3">
      <c r="K78" s="2" t="str">
        <f>IF(Data!K76&lt;&gt;"",Data!K76,"")</f>
        <v/>
      </c>
      <c r="L78" s="3" t="str">
        <f>IF(Performance!L78&lt;&gt;"",SUM(Performance!L78:P78),"")</f>
        <v/>
      </c>
      <c r="M78" s="34" t="str">
        <f>IFERROR(L78/(MAX(Data!$H$27:$H$31)*COUNTA(Data!$H$20:$H$24))*100,"")</f>
        <v/>
      </c>
      <c r="N78" s="3" t="str">
        <f>IFERROR(LOOKUP(M78,$D$15:D$19,$B$15:$B$19),"")</f>
        <v/>
      </c>
    </row>
    <row r="79" spans="11:14" x14ac:dyDescent="0.3">
      <c r="K79" s="2" t="str">
        <f>IF(Data!K77&lt;&gt;"",Data!K77,"")</f>
        <v/>
      </c>
      <c r="L79" s="3" t="str">
        <f>IF(Performance!L79&lt;&gt;"",SUM(Performance!L79:P79),"")</f>
        <v/>
      </c>
      <c r="M79" s="34" t="str">
        <f>IFERROR(L79/(MAX(Data!$H$27:$H$31)*COUNTA(Data!$H$20:$H$24))*100,"")</f>
        <v/>
      </c>
      <c r="N79" s="3" t="str">
        <f>IFERROR(LOOKUP(M79,$D$15:D$19,$B$15:$B$19),"")</f>
        <v/>
      </c>
    </row>
    <row r="80" spans="11:14" x14ac:dyDescent="0.3">
      <c r="K80" s="2" t="str">
        <f>IF(Data!K78&lt;&gt;"",Data!K78,"")</f>
        <v/>
      </c>
      <c r="L80" s="3" t="str">
        <f>IF(Performance!L80&lt;&gt;"",SUM(Performance!L80:P80),"")</f>
        <v/>
      </c>
      <c r="M80" s="34" t="str">
        <f>IFERROR(L80/(MAX(Data!$H$27:$H$31)*COUNTA(Data!$H$20:$H$24))*100,"")</f>
        <v/>
      </c>
      <c r="N80" s="3" t="str">
        <f>IFERROR(LOOKUP(M80,$D$15:D$19,$B$15:$B$19),"")</f>
        <v/>
      </c>
    </row>
    <row r="81" spans="11:14" x14ac:dyDescent="0.3">
      <c r="K81" s="2" t="str">
        <f>IF(Data!K79&lt;&gt;"",Data!K79,"")</f>
        <v/>
      </c>
      <c r="L81" s="3" t="str">
        <f>IF(Performance!L81&lt;&gt;"",SUM(Performance!L81:P81),"")</f>
        <v/>
      </c>
      <c r="M81" s="34" t="str">
        <f>IFERROR(L81/(MAX(Data!$H$27:$H$31)*COUNTA(Data!$H$20:$H$24))*100,"")</f>
        <v/>
      </c>
      <c r="N81" s="3" t="str">
        <f>IFERROR(LOOKUP(M81,$D$15:D$19,$B$15:$B$19),"")</f>
        <v/>
      </c>
    </row>
    <row r="82" spans="11:14" x14ac:dyDescent="0.3">
      <c r="K82" s="2" t="str">
        <f>IF(Data!K80&lt;&gt;"",Data!K80,"")</f>
        <v/>
      </c>
      <c r="L82" s="3" t="str">
        <f>IF(Performance!L82&lt;&gt;"",SUM(Performance!L82:P82),"")</f>
        <v/>
      </c>
      <c r="M82" s="34" t="str">
        <f>IFERROR(L82/(MAX(Data!$H$27:$H$31)*COUNTA(Data!$H$20:$H$24))*100,"")</f>
        <v/>
      </c>
      <c r="N82" s="3" t="str">
        <f>IFERROR(LOOKUP(M82,$D$15:D$19,$B$15:$B$19),"")</f>
        <v/>
      </c>
    </row>
    <row r="83" spans="11:14" x14ac:dyDescent="0.3">
      <c r="K83" s="2" t="str">
        <f>IF(Data!K81&lt;&gt;"",Data!K81,"")</f>
        <v/>
      </c>
      <c r="L83" s="3" t="str">
        <f>IF(Performance!L83&lt;&gt;"",SUM(Performance!L83:P83),"")</f>
        <v/>
      </c>
      <c r="M83" s="34" t="str">
        <f>IFERROR(L83/(MAX(Data!$H$27:$H$31)*COUNTA(Data!$H$20:$H$24))*100,"")</f>
        <v/>
      </c>
      <c r="N83" s="3" t="str">
        <f>IFERROR(LOOKUP(M83,$D$15:D$19,$B$15:$B$19),"")</f>
        <v/>
      </c>
    </row>
    <row r="84" spans="11:14" x14ac:dyDescent="0.3">
      <c r="K84" s="2" t="str">
        <f>IF(Data!K82&lt;&gt;"",Data!K82,"")</f>
        <v/>
      </c>
      <c r="L84" s="3" t="str">
        <f>IF(Performance!L84&lt;&gt;"",SUM(Performance!L84:P84),"")</f>
        <v/>
      </c>
      <c r="M84" s="34" t="str">
        <f>IFERROR(L84/(MAX(Data!$H$27:$H$31)*COUNTA(Data!$H$20:$H$24))*100,"")</f>
        <v/>
      </c>
      <c r="N84" s="3" t="str">
        <f>IFERROR(LOOKUP(M84,$D$15:D$19,$B$15:$B$19),"")</f>
        <v/>
      </c>
    </row>
    <row r="85" spans="11:14" x14ac:dyDescent="0.3">
      <c r="K85" s="2" t="str">
        <f>IF(Data!K83&lt;&gt;"",Data!K83,"")</f>
        <v/>
      </c>
      <c r="L85" s="3" t="str">
        <f>IF(Performance!L85&lt;&gt;"",SUM(Performance!L85:P85),"")</f>
        <v/>
      </c>
      <c r="M85" s="34" t="str">
        <f>IFERROR(L85/(MAX(Data!$H$27:$H$31)*COUNTA(Data!$H$20:$H$24))*100,"")</f>
        <v/>
      </c>
      <c r="N85" s="3" t="str">
        <f>IFERROR(LOOKUP(M85,$D$15:D$19,$B$15:$B$19),"")</f>
        <v/>
      </c>
    </row>
    <row r="86" spans="11:14" x14ac:dyDescent="0.3">
      <c r="K86" s="2" t="str">
        <f>IF(Data!K84&lt;&gt;"",Data!K84,"")</f>
        <v/>
      </c>
      <c r="L86" s="3" t="str">
        <f>IF(Performance!L86&lt;&gt;"",SUM(Performance!L86:P86),"")</f>
        <v/>
      </c>
      <c r="M86" s="34" t="str">
        <f>IFERROR(L86/(MAX(Data!$H$27:$H$31)*COUNTA(Data!$H$20:$H$24))*100,"")</f>
        <v/>
      </c>
      <c r="N86" s="3" t="str">
        <f>IFERROR(LOOKUP(M86,$D$15:D$19,$B$15:$B$19),"")</f>
        <v/>
      </c>
    </row>
    <row r="87" spans="11:14" x14ac:dyDescent="0.3">
      <c r="K87" s="2" t="str">
        <f>IF(Data!K85&lt;&gt;"",Data!K85,"")</f>
        <v/>
      </c>
      <c r="L87" s="3" t="str">
        <f>IF(Performance!L87&lt;&gt;"",SUM(Performance!L87:P87),"")</f>
        <v/>
      </c>
      <c r="M87" s="34" t="str">
        <f>IFERROR(L87/(MAX(Data!$H$27:$H$31)*COUNTA(Data!$H$20:$H$24))*100,"")</f>
        <v/>
      </c>
      <c r="N87" s="3" t="str">
        <f>IFERROR(LOOKUP(M87,$D$15:D$19,$B$15:$B$19),"")</f>
        <v/>
      </c>
    </row>
    <row r="88" spans="11:14" x14ac:dyDescent="0.3">
      <c r="K88" s="2" t="str">
        <f>IF(Data!K86&lt;&gt;"",Data!K86,"")</f>
        <v/>
      </c>
      <c r="L88" s="3" t="str">
        <f>IF(Performance!L88&lt;&gt;"",SUM(Performance!L88:P88),"")</f>
        <v/>
      </c>
      <c r="M88" s="34" t="str">
        <f>IFERROR(L88/(MAX(Data!$H$27:$H$31)*COUNTA(Data!$H$20:$H$24))*100,"")</f>
        <v/>
      </c>
      <c r="N88" s="3" t="str">
        <f>IFERROR(LOOKUP(M88,$D$15:D$19,$B$15:$B$19),"")</f>
        <v/>
      </c>
    </row>
    <row r="89" spans="11:14" x14ac:dyDescent="0.3">
      <c r="K89" s="2" t="str">
        <f>IF(Data!K87&lt;&gt;"",Data!K87,"")</f>
        <v/>
      </c>
      <c r="L89" s="3" t="str">
        <f>IF(Performance!L89&lt;&gt;"",SUM(Performance!L89:P89),"")</f>
        <v/>
      </c>
      <c r="M89" s="34" t="str">
        <f>IFERROR(L89/(MAX(Data!$H$27:$H$31)*COUNTA(Data!$H$20:$H$24))*100,"")</f>
        <v/>
      </c>
      <c r="N89" s="3" t="str">
        <f>IFERROR(LOOKUP(M89,$D$15:D$19,$B$15:$B$19),"")</f>
        <v/>
      </c>
    </row>
    <row r="90" spans="11:14" x14ac:dyDescent="0.3">
      <c r="K90" s="2" t="str">
        <f>IF(Data!K88&lt;&gt;"",Data!K88,"")</f>
        <v/>
      </c>
      <c r="L90" s="3" t="str">
        <f>IF(Performance!L90&lt;&gt;"",SUM(Performance!L90:P90),"")</f>
        <v/>
      </c>
      <c r="M90" s="34" t="str">
        <f>IFERROR(L90/(MAX(Data!$H$27:$H$31)*COUNTA(Data!$H$20:$H$24))*100,"")</f>
        <v/>
      </c>
      <c r="N90" s="3" t="str">
        <f>IFERROR(LOOKUP(M90,$D$15:D$19,$B$15:$B$19),"")</f>
        <v/>
      </c>
    </row>
    <row r="91" spans="11:14" x14ac:dyDescent="0.3">
      <c r="K91" s="2" t="str">
        <f>IF(Data!K89&lt;&gt;"",Data!K89,"")</f>
        <v/>
      </c>
      <c r="L91" s="3" t="str">
        <f>IF(Performance!L91&lt;&gt;"",SUM(Performance!L91:P91),"")</f>
        <v/>
      </c>
      <c r="M91" s="34" t="str">
        <f>IFERROR(L91/(MAX(Data!$H$27:$H$31)*COUNTA(Data!$H$20:$H$24))*100,"")</f>
        <v/>
      </c>
      <c r="N91" s="3" t="str">
        <f>IFERROR(LOOKUP(M91,$D$15:D$19,$B$15:$B$19),"")</f>
        <v/>
      </c>
    </row>
    <row r="92" spans="11:14" x14ac:dyDescent="0.3">
      <c r="K92" s="2" t="str">
        <f>IF(Data!K90&lt;&gt;"",Data!K90,"")</f>
        <v/>
      </c>
      <c r="L92" s="3" t="str">
        <f>IF(Performance!L92&lt;&gt;"",SUM(Performance!L92:P92),"")</f>
        <v/>
      </c>
      <c r="M92" s="34" t="str">
        <f>IFERROR(L92/(MAX(Data!$H$27:$H$31)*COUNTA(Data!$H$20:$H$24))*100,"")</f>
        <v/>
      </c>
      <c r="N92" s="3" t="str">
        <f>IFERROR(LOOKUP(M92,$D$15:D$19,$B$15:$B$19),"")</f>
        <v/>
      </c>
    </row>
    <row r="93" spans="11:14" x14ac:dyDescent="0.3">
      <c r="K93" s="2" t="str">
        <f>IF(Data!K91&lt;&gt;"",Data!K91,"")</f>
        <v/>
      </c>
      <c r="L93" s="3" t="str">
        <f>IF(Performance!L93&lt;&gt;"",SUM(Performance!L93:P93),"")</f>
        <v/>
      </c>
      <c r="M93" s="34" t="str">
        <f>IFERROR(L93/(MAX(Data!$H$27:$H$31)*COUNTA(Data!$H$20:$H$24))*100,"")</f>
        <v/>
      </c>
      <c r="N93" s="3" t="str">
        <f>IFERROR(LOOKUP(M93,$D$15:D$19,$B$15:$B$19),"")</f>
        <v/>
      </c>
    </row>
    <row r="94" spans="11:14" x14ac:dyDescent="0.3">
      <c r="K94" s="2" t="str">
        <f>IF(Data!K92&lt;&gt;"",Data!K92,"")</f>
        <v/>
      </c>
      <c r="L94" s="3" t="str">
        <f>IF(Performance!L94&lt;&gt;"",SUM(Performance!L94:P94),"")</f>
        <v/>
      </c>
      <c r="M94" s="34" t="str">
        <f>IFERROR(L94/(MAX(Data!$H$27:$H$31)*COUNTA(Data!$H$20:$H$24))*100,"")</f>
        <v/>
      </c>
      <c r="N94" s="3" t="str">
        <f>IFERROR(LOOKUP(M94,$D$15:D$19,$B$15:$B$19),"")</f>
        <v/>
      </c>
    </row>
    <row r="95" spans="11:14" x14ac:dyDescent="0.3">
      <c r="K95" s="2" t="str">
        <f>IF(Data!K93&lt;&gt;"",Data!K93,"")</f>
        <v/>
      </c>
      <c r="L95" s="3" t="str">
        <f>IF(Performance!L95&lt;&gt;"",SUM(Performance!L95:P95),"")</f>
        <v/>
      </c>
      <c r="M95" s="34" t="str">
        <f>IFERROR(L95/(MAX(Data!$H$27:$H$31)*COUNTA(Data!$H$20:$H$24))*100,"")</f>
        <v/>
      </c>
      <c r="N95" s="3" t="str">
        <f>IFERROR(LOOKUP(M95,$D$15:D$19,$B$15:$B$19),"")</f>
        <v/>
      </c>
    </row>
    <row r="96" spans="11:14" x14ac:dyDescent="0.3">
      <c r="K96" s="2" t="str">
        <f>IF(Data!K94&lt;&gt;"",Data!K94,"")</f>
        <v/>
      </c>
      <c r="L96" s="3" t="str">
        <f>IF(Performance!L96&lt;&gt;"",SUM(Performance!L96:P96),"")</f>
        <v/>
      </c>
      <c r="M96" s="34" t="str">
        <f>IFERROR(L96/(MAX(Data!$H$27:$H$31)*COUNTA(Data!$H$20:$H$24))*100,"")</f>
        <v/>
      </c>
      <c r="N96" s="3" t="str">
        <f>IFERROR(LOOKUP(M96,$D$15:D$19,$B$15:$B$19),"")</f>
        <v/>
      </c>
    </row>
    <row r="97" spans="11:14" x14ac:dyDescent="0.3">
      <c r="K97" s="2" t="str">
        <f>IF(Data!K95&lt;&gt;"",Data!K95,"")</f>
        <v/>
      </c>
      <c r="L97" s="3" t="str">
        <f>IF(Performance!L97&lt;&gt;"",SUM(Performance!L97:P97),"")</f>
        <v/>
      </c>
      <c r="M97" s="34" t="str">
        <f>IFERROR(L97/(MAX(Data!$H$27:$H$31)*COUNTA(Data!$H$20:$H$24))*100,"")</f>
        <v/>
      </c>
      <c r="N97" s="3" t="str">
        <f>IFERROR(LOOKUP(M97,$D$15:D$19,$B$15:$B$19),"")</f>
        <v/>
      </c>
    </row>
    <row r="98" spans="11:14" x14ac:dyDescent="0.3">
      <c r="K98" s="2" t="str">
        <f>IF(Data!K96&lt;&gt;"",Data!K96,"")</f>
        <v/>
      </c>
      <c r="L98" s="3" t="str">
        <f>IF(Performance!L98&lt;&gt;"",SUM(Performance!L98:P98),"")</f>
        <v/>
      </c>
      <c r="M98" s="34" t="str">
        <f>IFERROR(L98/(MAX(Data!$H$27:$H$31)*COUNTA(Data!$H$20:$H$24))*100,"")</f>
        <v/>
      </c>
      <c r="N98" s="3" t="str">
        <f>IFERROR(LOOKUP(M98,$D$15:D$19,$B$15:$B$19),"")</f>
        <v/>
      </c>
    </row>
    <row r="99" spans="11:14" x14ac:dyDescent="0.3">
      <c r="K99" s="2" t="str">
        <f>IF(Data!K97&lt;&gt;"",Data!K97,"")</f>
        <v/>
      </c>
      <c r="L99" s="3" t="str">
        <f>IF(Performance!L99&lt;&gt;"",SUM(Performance!L99:P99),"")</f>
        <v/>
      </c>
      <c r="M99" s="34" t="str">
        <f>IFERROR(L99/(MAX(Data!$H$27:$H$31)*COUNTA(Data!$H$20:$H$24))*100,"")</f>
        <v/>
      </c>
      <c r="N99" s="3" t="str">
        <f>IFERROR(LOOKUP(M99,$D$15:D$19,$B$15:$B$19),"")</f>
        <v/>
      </c>
    </row>
    <row r="100" spans="11:14" x14ac:dyDescent="0.3">
      <c r="K100" s="2" t="str">
        <f>IF(Data!K98&lt;&gt;"",Data!K98,"")</f>
        <v/>
      </c>
      <c r="L100" s="3" t="str">
        <f>IF(Performance!L100&lt;&gt;"",SUM(Performance!L100:P100),"")</f>
        <v/>
      </c>
      <c r="M100" s="34" t="str">
        <f>IFERROR(L100/(MAX(Data!$H$27:$H$31)*COUNTA(Data!$H$20:$H$24))*100,"")</f>
        <v/>
      </c>
      <c r="N100" s="3" t="str">
        <f>IFERROR(LOOKUP(M100,$D$15:D$19,$B$15:$B$19),"")</f>
        <v/>
      </c>
    </row>
    <row r="101" spans="11:14" x14ac:dyDescent="0.3">
      <c r="K101" s="2" t="str">
        <f>IF(Data!K99&lt;&gt;"",Data!K99,"")</f>
        <v/>
      </c>
      <c r="L101" s="3" t="str">
        <f>IF(Performance!L101&lt;&gt;"",SUM(Performance!L101:P101),"")</f>
        <v/>
      </c>
      <c r="M101" s="34" t="str">
        <f>IFERROR(L101/(MAX(Data!$H$27:$H$31)*COUNTA(Data!$H$20:$H$24))*100,"")</f>
        <v/>
      </c>
      <c r="N101" s="3" t="str">
        <f>IFERROR(LOOKUP(M101,$D$15:D$19,$B$15:$B$19),"")</f>
        <v/>
      </c>
    </row>
  </sheetData>
  <sheetProtection sheet="1" selectLockedCells="1"/>
  <mergeCells count="7">
    <mergeCell ref="F10:G10"/>
    <mergeCell ref="B2:H2"/>
    <mergeCell ref="K2:O2"/>
    <mergeCell ref="F6:G6"/>
    <mergeCell ref="F7:G7"/>
    <mergeCell ref="F8:G8"/>
    <mergeCell ref="F9:G9"/>
  </mergeCells>
  <pageMargins left="0.7" right="0.7" top="0.75" bottom="0.75" header="0.3" footer="0.3"/>
  <pageSetup orientation="portrait" r:id="rId1"/>
  <headerFooter>
    <oddHeader>&amp;LGREAT: Grading and Embedded Assessment Tool&amp;RDesign: Single Factor, Within-Subjects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107"/>
  <sheetViews>
    <sheetView topLeftCell="A20" zoomScaleNormal="100" workbookViewId="0">
      <selection activeCell="B25" sqref="B25"/>
    </sheetView>
  </sheetViews>
  <sheetFormatPr defaultColWidth="11.109375" defaultRowHeight="14.4" x14ac:dyDescent="0.3"/>
  <cols>
    <col min="1" max="1" width="4.6640625" style="3" customWidth="1"/>
    <col min="2" max="8" width="11.109375" style="3"/>
    <col min="9" max="10" width="4.6640625" style="3" customWidth="1"/>
    <col min="11" max="11" width="21.44140625" customWidth="1"/>
    <col min="12" max="14" width="11.109375" style="3"/>
    <col min="17" max="17" width="4.6640625" customWidth="1"/>
  </cols>
  <sheetData>
    <row r="2" spans="1:17" ht="14.4" customHeight="1" x14ac:dyDescent="0.35">
      <c r="A2" s="30"/>
      <c r="B2" s="84" t="s">
        <v>64</v>
      </c>
      <c r="C2" s="84"/>
      <c r="D2" s="84"/>
      <c r="E2" s="84"/>
      <c r="F2" s="84"/>
      <c r="G2" s="84"/>
      <c r="H2" s="84"/>
      <c r="I2" s="30"/>
      <c r="J2" s="30"/>
      <c r="K2" s="84" t="s">
        <v>55</v>
      </c>
      <c r="L2" s="84"/>
      <c r="M2" s="84"/>
      <c r="N2" s="84"/>
      <c r="O2" s="84"/>
      <c r="P2" s="84"/>
      <c r="Q2" s="41"/>
    </row>
    <row r="3" spans="1:17" ht="14.4" customHeight="1" x14ac:dyDescent="0.35">
      <c r="A3" s="9"/>
      <c r="B3" s="23"/>
      <c r="C3" s="23"/>
      <c r="D3" s="23"/>
      <c r="E3" s="23"/>
      <c r="F3" s="23"/>
      <c r="G3" s="23"/>
      <c r="H3" s="23"/>
      <c r="I3" s="32"/>
      <c r="J3" s="32"/>
    </row>
    <row r="4" spans="1:17" ht="15" customHeight="1" x14ac:dyDescent="0.3">
      <c r="A4" s="9"/>
      <c r="B4" s="33" t="s">
        <v>58</v>
      </c>
      <c r="C4" s="42"/>
      <c r="D4" s="42"/>
      <c r="E4" s="42"/>
      <c r="F4" s="42"/>
      <c r="G4" s="42"/>
      <c r="H4" s="42"/>
      <c r="I4" s="32"/>
      <c r="J4" s="32"/>
      <c r="K4" s="33" t="s">
        <v>60</v>
      </c>
    </row>
    <row r="5" spans="1:17" ht="15" thickBot="1" x14ac:dyDescent="0.35">
      <c r="B5" s="42"/>
      <c r="C5" s="42"/>
      <c r="D5" s="42"/>
      <c r="E5" s="42"/>
      <c r="F5" s="42"/>
      <c r="G5" s="42"/>
      <c r="H5" s="42"/>
    </row>
    <row r="6" spans="1:17" ht="15" thickBot="1" x14ac:dyDescent="0.35">
      <c r="A6" s="35"/>
      <c r="B6" s="6" t="s">
        <v>12</v>
      </c>
      <c r="C6" s="6"/>
      <c r="D6" s="36" t="s">
        <v>2</v>
      </c>
      <c r="E6" s="36" t="s">
        <v>0</v>
      </c>
      <c r="F6" s="36" t="s">
        <v>5</v>
      </c>
      <c r="G6" s="34"/>
      <c r="H6" s="34"/>
      <c r="I6" s="34"/>
      <c r="K6" s="6" t="s">
        <v>6</v>
      </c>
      <c r="L6" s="36" t="s">
        <v>2</v>
      </c>
      <c r="M6" s="36" t="s">
        <v>0</v>
      </c>
      <c r="N6" s="36" t="s">
        <v>5</v>
      </c>
    </row>
    <row r="7" spans="1:17" x14ac:dyDescent="0.3">
      <c r="A7" s="37"/>
      <c r="B7" s="44" t="s">
        <v>1</v>
      </c>
      <c r="C7" s="44"/>
      <c r="D7" s="45">
        <f>IFERROR(AVERAGE(L7:L101),"")</f>
        <v>10.72</v>
      </c>
      <c r="E7" s="45">
        <f>IFERROR(AVERAGE(M7:M101),"")</f>
        <v>71.466666666666669</v>
      </c>
      <c r="F7" s="50" t="str">
        <f>IFERROR(LOOKUP(E7,$D$15:D$25,$B$15:$B$25),"")</f>
        <v>C-</v>
      </c>
      <c r="K7" s="55" t="str">
        <f>IF(Data!K5&lt;&gt;"",Data!K5,"")</f>
        <v>Student 01</v>
      </c>
      <c r="L7" s="50">
        <f>IF(Performance!L7&lt;&gt;"",SUM(Performance!L7:P7),"")</f>
        <v>3</v>
      </c>
      <c r="M7" s="45">
        <f>IFERROR(L7/(MAX(Data!$H$27:$H$31)*COUNTA(Data!$H$20:$H$24))*100,"")</f>
        <v>20</v>
      </c>
      <c r="N7" s="50" t="str">
        <f>IFERROR(LOOKUP(M7,$D$15:D$25,$B$15:$B$25),"")</f>
        <v>F</v>
      </c>
    </row>
    <row r="8" spans="1:17" x14ac:dyDescent="0.3">
      <c r="A8" s="37"/>
      <c r="B8" s="56" t="s">
        <v>59</v>
      </c>
      <c r="C8" s="51"/>
      <c r="D8" s="47">
        <f>IFERROR(MEDIAN(L7:L101),"")</f>
        <v>11</v>
      </c>
      <c r="E8" s="47">
        <f>IFERROR(MEDIAN(M7:M101),"")</f>
        <v>73.333333333333329</v>
      </c>
      <c r="F8" s="51" t="str">
        <f>IFERROR(LOOKUP(E8,$D$15:D$25,$B$15:$B$25),"")</f>
        <v>C</v>
      </c>
      <c r="K8" s="56" t="str">
        <f>IF(Data!K6&lt;&gt;"",Data!K6,"")</f>
        <v>Student 02</v>
      </c>
      <c r="L8" s="51">
        <f>IF(Performance!L8&lt;&gt;"",SUM(Performance!L8:P8),"")</f>
        <v>10</v>
      </c>
      <c r="M8" s="47">
        <f>IFERROR(L8/(MAX(Data!$H$27:$H$31)*COUNTA(Data!$H$20:$H$24))*100,"")</f>
        <v>66.666666666666657</v>
      </c>
      <c r="N8" s="51" t="str">
        <f>IFERROR(LOOKUP(M8,$D$15:D$25,$B$15:$B$25),"")</f>
        <v>D</v>
      </c>
    </row>
    <row r="9" spans="1:17" x14ac:dyDescent="0.3">
      <c r="A9" s="37"/>
      <c r="B9" s="46" t="s">
        <v>4</v>
      </c>
      <c r="C9" s="46"/>
      <c r="D9" s="47">
        <f t="array" ref="D9">IF(L$7:L$101="","",MIN(L$7:L$101))</f>
        <v>2</v>
      </c>
      <c r="E9" s="47">
        <f t="array" ref="E9">IF(M$7:M$101="","",MIN(M$7:M$101))</f>
        <v>13.333333333333334</v>
      </c>
      <c r="F9" s="51" t="str">
        <f>IFERROR(LOOKUP(E9,$D$15:D$25,$B$15:$B$25),"")</f>
        <v>F</v>
      </c>
      <c r="K9" s="56" t="str">
        <f>IF(Data!K7&lt;&gt;"",Data!K7,"")</f>
        <v>Student 03</v>
      </c>
      <c r="L9" s="51">
        <f>IF(Performance!L9&lt;&gt;"",SUM(Performance!L9:P9),"")</f>
        <v>11</v>
      </c>
      <c r="M9" s="47">
        <f>IFERROR(L9/(MAX(Data!$H$27:$H$31)*COUNTA(Data!$H$20:$H$24))*100,"")</f>
        <v>73.333333333333329</v>
      </c>
      <c r="N9" s="51" t="str">
        <f>IFERROR(LOOKUP(M9,$D$15:D$25,$B$15:$B$25),"")</f>
        <v>C</v>
      </c>
    </row>
    <row r="10" spans="1:17" ht="15" thickBot="1" x14ac:dyDescent="0.35">
      <c r="A10" s="37"/>
      <c r="B10" s="48" t="s">
        <v>3</v>
      </c>
      <c r="C10" s="48"/>
      <c r="D10" s="49">
        <f t="array" ref="D10">IF(L$7:L$101="","",MAX(L$7:L$101))</f>
        <v>15</v>
      </c>
      <c r="E10" s="49">
        <f t="array" ref="E10">IF(M$7:M$101="","",MAX(M$7:M$101))</f>
        <v>100</v>
      </c>
      <c r="F10" s="67" t="str">
        <f>IFERROR(LOOKUP(E10,$D$15:D$25,$B$15:$B$25),"")</f>
        <v xml:space="preserve">   A</v>
      </c>
      <c r="K10" s="56" t="str">
        <f>IF(Data!K8&lt;&gt;"",Data!K8,"")</f>
        <v>Student 04</v>
      </c>
      <c r="L10" s="51">
        <f>IF(Performance!L10&lt;&gt;"",SUM(Performance!L10:P10),"")</f>
        <v>14</v>
      </c>
      <c r="M10" s="47">
        <f>IFERROR(L10/(MAX(Data!$H$27:$H$31)*COUNTA(Data!$H$20:$H$24))*100,"")</f>
        <v>93.333333333333329</v>
      </c>
      <c r="N10" s="51" t="str">
        <f>IFERROR(LOOKUP(M10,$D$15:D$25,$B$15:$B$25),"")</f>
        <v xml:space="preserve">   A</v>
      </c>
    </row>
    <row r="11" spans="1:17" x14ac:dyDescent="0.3">
      <c r="A11" s="37"/>
      <c r="K11" s="56" t="str">
        <f>IF(Data!K9&lt;&gt;"",Data!K9,"")</f>
        <v>Student 05</v>
      </c>
      <c r="L11" s="51">
        <f>IF(Performance!L11&lt;&gt;"",SUM(Performance!L11:P11),"")</f>
        <v>9</v>
      </c>
      <c r="M11" s="47">
        <f>IFERROR(L11/(MAX(Data!$H$27:$H$31)*COUNTA(Data!$H$20:$H$24))*100,"")</f>
        <v>60</v>
      </c>
      <c r="N11" s="51" t="str">
        <f>IFERROR(LOOKUP(M11,$D$15:D$25,$B$15:$B$25),"")</f>
        <v>D</v>
      </c>
    </row>
    <row r="12" spans="1:17" ht="15.6" x14ac:dyDescent="0.3">
      <c r="A12" s="37"/>
      <c r="B12" s="33" t="s">
        <v>57</v>
      </c>
      <c r="K12" s="56" t="str">
        <f>IF(Data!K10&lt;&gt;"",Data!K10,"")</f>
        <v>Student 06</v>
      </c>
      <c r="L12" s="51">
        <f>IF(Performance!L12&lt;&gt;"",SUM(Performance!L12:P12),"")</f>
        <v>8</v>
      </c>
      <c r="M12" s="47">
        <f>IFERROR(L12/(MAX(Data!$H$27:$H$31)*COUNTA(Data!$H$20:$H$24))*100,"")</f>
        <v>53.333333333333336</v>
      </c>
      <c r="N12" s="51" t="str">
        <f>IFERROR(LOOKUP(M12,$D$15:D$25,$B$15:$B$25),"")</f>
        <v>F</v>
      </c>
    </row>
    <row r="13" spans="1:17" ht="15" thickBot="1" x14ac:dyDescent="0.35">
      <c r="A13" s="37"/>
      <c r="K13" s="56" t="str">
        <f>IF(Data!K11&lt;&gt;"",Data!K11,"")</f>
        <v>Student 07</v>
      </c>
      <c r="L13" s="51">
        <f>IF(Performance!L13&lt;&gt;"",SUM(Performance!L13:P13),"")</f>
        <v>9</v>
      </c>
      <c r="M13" s="47">
        <f>IFERROR(L13/(MAX(Data!$H$27:$H$31)*COUNTA(Data!$H$20:$H$24))*100,"")</f>
        <v>60</v>
      </c>
      <c r="N13" s="51" t="str">
        <f>IFERROR(LOOKUP(M13,$D$15:D$25,$B$15:$B$25),"")</f>
        <v>D</v>
      </c>
    </row>
    <row r="14" spans="1:17" ht="15" thickBot="1" x14ac:dyDescent="0.35">
      <c r="A14" s="37"/>
      <c r="B14" s="43" t="s">
        <v>7</v>
      </c>
      <c r="C14" s="5"/>
      <c r="D14" s="36" t="s">
        <v>65</v>
      </c>
      <c r="E14" s="36" t="s">
        <v>8</v>
      </c>
      <c r="F14" s="36" t="s">
        <v>9</v>
      </c>
      <c r="G14" s="36" t="s">
        <v>62</v>
      </c>
      <c r="K14" s="56" t="str">
        <f>IF(Data!K12&lt;&gt;"",Data!K12,"")</f>
        <v>Student 08</v>
      </c>
      <c r="L14" s="51">
        <f>IF(Performance!L14&lt;&gt;"",SUM(Performance!L14:P14),"")</f>
        <v>9</v>
      </c>
      <c r="M14" s="47">
        <f>IFERROR(L14/(MAX(Data!$H$27:$H$31)*COUNTA(Data!$H$20:$H$24))*100,"")</f>
        <v>60</v>
      </c>
      <c r="N14" s="51" t="str">
        <f>IFERROR(LOOKUP(M14,$D$15:D$25,$B$15:$B$25),"")</f>
        <v>D</v>
      </c>
    </row>
    <row r="15" spans="1:17" x14ac:dyDescent="0.3">
      <c r="A15" s="37"/>
      <c r="B15" s="68" t="s">
        <v>122</v>
      </c>
      <c r="C15" s="50"/>
      <c r="D15" s="26">
        <v>0</v>
      </c>
      <c r="E15" s="73">
        <f t="array" ref="E15">IF(OR($B15="",$D15=""),"",COUNTIF($N$7:$N$107,B15))</f>
        <v>5</v>
      </c>
      <c r="F15" s="45">
        <f>IF(E15="","",E15/$E$26*100)</f>
        <v>20</v>
      </c>
      <c r="G15" s="45">
        <f>IF(E15="","",F15)</f>
        <v>20</v>
      </c>
      <c r="K15" s="56" t="str">
        <f>IF(Data!K13&lt;&gt;"",Data!K13,"")</f>
        <v>Student 09</v>
      </c>
      <c r="L15" s="51">
        <f>IF(Performance!L15&lt;&gt;"",SUM(Performance!L15:P15),"")</f>
        <v>13</v>
      </c>
      <c r="M15" s="47">
        <f>IFERROR(L15/(MAX(Data!$H$27:$H$31)*COUNTA(Data!$H$20:$H$24))*100,"")</f>
        <v>86.666666666666671</v>
      </c>
      <c r="N15" s="51" t="str">
        <f>IFERROR(LOOKUP(M15,$D$15:D$25,$B$15:$B$25),"")</f>
        <v>B</v>
      </c>
    </row>
    <row r="16" spans="1:17" x14ac:dyDescent="0.3">
      <c r="A16" s="37"/>
      <c r="B16" s="25" t="s">
        <v>123</v>
      </c>
      <c r="C16" s="51"/>
      <c r="D16" s="24">
        <v>59.5</v>
      </c>
      <c r="E16" s="74">
        <f t="array" ref="E16">IF(OR($B16="",$D16=""),"",COUNTIF($N$7:$N$107,B16))</f>
        <v>7</v>
      </c>
      <c r="F16" s="47">
        <f t="shared" ref="F16:F25" si="0">IF(E16="","",E16/$E$26*100)</f>
        <v>28.000000000000004</v>
      </c>
      <c r="G16" s="47">
        <f>IF(E16="","",SUM(F15:F16))</f>
        <v>48</v>
      </c>
      <c r="K16" s="56" t="str">
        <f>IF(Data!K14&lt;&gt;"",Data!K14,"")</f>
        <v>Student 10</v>
      </c>
      <c r="L16" s="51">
        <f>IF(Performance!L16&lt;&gt;"",SUM(Performance!L16:P16),"")</f>
        <v>8</v>
      </c>
      <c r="M16" s="47">
        <f>IFERROR(L16/(MAX(Data!$H$27:$H$31)*COUNTA(Data!$H$20:$H$24))*100,"")</f>
        <v>53.333333333333336</v>
      </c>
      <c r="N16" s="51" t="str">
        <f>IFERROR(LOOKUP(M16,$D$15:D$25,$B$15:$B$25),"")</f>
        <v>F</v>
      </c>
    </row>
    <row r="17" spans="1:14" x14ac:dyDescent="0.3">
      <c r="A17" s="37"/>
      <c r="B17" s="25" t="s">
        <v>124</v>
      </c>
      <c r="C17" s="51"/>
      <c r="D17" s="24">
        <v>67.5</v>
      </c>
      <c r="E17" s="74">
        <f t="array" ref="E17">IF(OR($B17="",$D17=""),"",COUNTIF($N$7:$N$107,B17))</f>
        <v>0</v>
      </c>
      <c r="F17" s="47">
        <f t="shared" si="0"/>
        <v>0</v>
      </c>
      <c r="G17" s="47">
        <f>IF(E17="","",SUM(F15:F17))</f>
        <v>48</v>
      </c>
      <c r="K17" s="56" t="str">
        <f>IF(Data!K15&lt;&gt;"",Data!K15,"")</f>
        <v>Student 11</v>
      </c>
      <c r="L17" s="51">
        <f>IF(Performance!L17&lt;&gt;"",SUM(Performance!L17:P17),"")</f>
        <v>15</v>
      </c>
      <c r="M17" s="47">
        <f>IFERROR(L17/(MAX(Data!$H$27:$H$31)*COUNTA(Data!$H$20:$H$24))*100,"")</f>
        <v>100</v>
      </c>
      <c r="N17" s="51" t="str">
        <f>IFERROR(LOOKUP(M17,$D$15:D$25,$B$15:$B$25),"")</f>
        <v xml:space="preserve">   A</v>
      </c>
    </row>
    <row r="18" spans="1:14" x14ac:dyDescent="0.3">
      <c r="A18" s="37"/>
      <c r="B18" s="25" t="s">
        <v>125</v>
      </c>
      <c r="C18" s="51"/>
      <c r="D18" s="24">
        <v>69.5</v>
      </c>
      <c r="E18" s="74">
        <f t="array" ref="E18">IF(OR($B18="",$D18=""),"",COUNTIF($N$7:$N$107,B18))</f>
        <v>0</v>
      </c>
      <c r="F18" s="47">
        <f t="shared" si="0"/>
        <v>0</v>
      </c>
      <c r="G18" s="47">
        <f>IF(E18="","",SUM(F15:F18))</f>
        <v>48</v>
      </c>
      <c r="K18" s="56" t="str">
        <f>IF(Data!K16&lt;&gt;"",Data!K16,"")</f>
        <v>Student 12</v>
      </c>
      <c r="L18" s="51">
        <f>IF(Performance!L18&lt;&gt;"",SUM(Performance!L18:P18),"")</f>
        <v>15</v>
      </c>
      <c r="M18" s="47">
        <f>IFERROR(L18/(MAX(Data!$H$27:$H$31)*COUNTA(Data!$H$20:$H$24))*100,"")</f>
        <v>100</v>
      </c>
      <c r="N18" s="51" t="str">
        <f>IFERROR(LOOKUP(M18,$D$15:D$25,$B$15:$B$25),"")</f>
        <v xml:space="preserve">   A</v>
      </c>
    </row>
    <row r="19" spans="1:14" x14ac:dyDescent="0.3">
      <c r="B19" s="25" t="s">
        <v>126</v>
      </c>
      <c r="C19" s="51"/>
      <c r="D19" s="24">
        <v>72.5</v>
      </c>
      <c r="E19" s="74">
        <f t="array" ref="E19">IF(OR($B19="",$D19=""),"",COUNTIF($N$7:$N$107,B19))</f>
        <v>2</v>
      </c>
      <c r="F19" s="47">
        <f t="shared" si="0"/>
        <v>8</v>
      </c>
      <c r="G19" s="47">
        <f>IF(E19="","",SUM(F15:F19))</f>
        <v>56</v>
      </c>
      <c r="K19" s="56" t="str">
        <f>IF(Data!K17&lt;&gt;"",Data!K17,"")</f>
        <v>Student 13</v>
      </c>
      <c r="L19" s="51">
        <f>IF(Performance!L19&lt;&gt;"",SUM(Performance!L19:P19),"")</f>
        <v>2</v>
      </c>
      <c r="M19" s="47">
        <f>IFERROR(L19/(MAX(Data!$H$27:$H$31)*COUNTA(Data!$H$20:$H$24))*100,"")</f>
        <v>13.333333333333334</v>
      </c>
      <c r="N19" s="51" t="str">
        <f>IFERROR(LOOKUP(M19,$D$15:D$25,$B$15:$B$25),"")</f>
        <v>F</v>
      </c>
    </row>
    <row r="20" spans="1:14" x14ac:dyDescent="0.3">
      <c r="B20" s="25" t="s">
        <v>127</v>
      </c>
      <c r="C20" s="51"/>
      <c r="D20" s="24">
        <v>77.5</v>
      </c>
      <c r="E20" s="74">
        <f t="array" ref="E20">IF(OR($B20="",$D20=""),"",COUNTIF($N$7:$N$107,B20))</f>
        <v>0</v>
      </c>
      <c r="F20" s="47">
        <f t="shared" si="0"/>
        <v>0</v>
      </c>
      <c r="G20" s="47">
        <f>IF(E20="","",SUM(F15:F20))</f>
        <v>56</v>
      </c>
      <c r="K20" s="56" t="str">
        <f>IF(Data!K18&lt;&gt;"",Data!K18,"")</f>
        <v>Student 14</v>
      </c>
      <c r="L20" s="51">
        <f>IF(Performance!L20&lt;&gt;"",SUM(Performance!L20:P20),"")</f>
        <v>15</v>
      </c>
      <c r="M20" s="47">
        <f>IFERROR(L20/(MAX(Data!$H$27:$H$31)*COUNTA(Data!$H$20:$H$24))*100,"")</f>
        <v>100</v>
      </c>
      <c r="N20" s="51" t="str">
        <f>IFERROR(LOOKUP(M20,$D$15:D$25,$B$15:$B$25),"")</f>
        <v xml:space="preserve">   A</v>
      </c>
    </row>
    <row r="21" spans="1:14" x14ac:dyDescent="0.3">
      <c r="B21" s="25" t="s">
        <v>128</v>
      </c>
      <c r="C21" s="51"/>
      <c r="D21" s="24">
        <v>79.5</v>
      </c>
      <c r="E21" s="74">
        <f t="array" ref="E21">IF(OR($B21="",$D21=""),"",COUNTIF($N$7:$N$107,B21))</f>
        <v>2</v>
      </c>
      <c r="F21" s="47">
        <f t="shared" si="0"/>
        <v>8</v>
      </c>
      <c r="G21" s="47">
        <f>IF(E21="","",SUM(F15:F21))</f>
        <v>64</v>
      </c>
      <c r="K21" s="56" t="str">
        <f>IF(Data!K19&lt;&gt;"",Data!K19,"")</f>
        <v>Student 15</v>
      </c>
      <c r="L21" s="51">
        <f>IF(Performance!L21&lt;&gt;"",SUM(Performance!L21:P21),"")</f>
        <v>12</v>
      </c>
      <c r="M21" s="47">
        <f>IFERROR(L21/(MAX(Data!$H$27:$H$31)*COUNTA(Data!$H$20:$H$24))*100,"")</f>
        <v>80</v>
      </c>
      <c r="N21" s="51" t="str">
        <f>IFERROR(LOOKUP(M21,$D$15:D$25,$B$15:$B$25),"")</f>
        <v>B-</v>
      </c>
    </row>
    <row r="22" spans="1:14" x14ac:dyDescent="0.3">
      <c r="B22" s="25" t="s">
        <v>129</v>
      </c>
      <c r="C22" s="51"/>
      <c r="D22" s="24">
        <v>82.5</v>
      </c>
      <c r="E22" s="74">
        <f t="array" ref="E22">IF(OR($B22="",$D22=""),"",COUNTIF($N$7:$N$107,B22))</f>
        <v>2</v>
      </c>
      <c r="F22" s="47">
        <f t="shared" si="0"/>
        <v>8</v>
      </c>
      <c r="G22" s="47">
        <f>IF(E22="","",SUM(F15:F22))</f>
        <v>72</v>
      </c>
      <c r="K22" s="56" t="str">
        <f>IF(Data!K20&lt;&gt;"",Data!K20,"")</f>
        <v>Student 16</v>
      </c>
      <c r="L22" s="51">
        <f>IF(Performance!L22&lt;&gt;"",SUM(Performance!L22:P22),"")</f>
        <v>15</v>
      </c>
      <c r="M22" s="47">
        <f>IFERROR(L22/(MAX(Data!$H$27:$H$31)*COUNTA(Data!$H$20:$H$24))*100,"")</f>
        <v>100</v>
      </c>
      <c r="N22" s="51" t="str">
        <f>IFERROR(LOOKUP(M22,$D$15:D$25,$B$15:$B$25),"")</f>
        <v xml:space="preserve">   A</v>
      </c>
    </row>
    <row r="23" spans="1:14" x14ac:dyDescent="0.3">
      <c r="B23" s="25" t="s">
        <v>130</v>
      </c>
      <c r="C23" s="51"/>
      <c r="D23" s="24">
        <v>87.5</v>
      </c>
      <c r="E23" s="74">
        <f t="array" ref="E23">IF(OR($B23="",$D23=""),"",COUNTIF($N$7:$N$107,B23))</f>
        <v>0</v>
      </c>
      <c r="F23" s="47">
        <f t="shared" si="0"/>
        <v>0</v>
      </c>
      <c r="G23" s="47">
        <f>IF(E23="","",SUM(F15:F23))</f>
        <v>72</v>
      </c>
      <c r="K23" s="56" t="str">
        <f>IF(Data!K21&lt;&gt;"",Data!K21,"")</f>
        <v>Student 17</v>
      </c>
      <c r="L23" s="51">
        <f>IF(Performance!L23&lt;&gt;"",SUM(Performance!L23:P23),"")</f>
        <v>13</v>
      </c>
      <c r="M23" s="47">
        <f>IFERROR(L23/(MAX(Data!$H$27:$H$31)*COUNTA(Data!$H$20:$H$24))*100,"")</f>
        <v>86.666666666666671</v>
      </c>
      <c r="N23" s="51" t="str">
        <f>IFERROR(LOOKUP(M23,$D$15:D$25,$B$15:$B$25),"")</f>
        <v>B</v>
      </c>
    </row>
    <row r="24" spans="1:14" x14ac:dyDescent="0.3">
      <c r="B24" s="25" t="s">
        <v>131</v>
      </c>
      <c r="C24" s="51"/>
      <c r="D24" s="24">
        <v>89.5</v>
      </c>
      <c r="E24" s="74">
        <f t="array" ref="E24">IF(OR($B24="",$D24=""),"",COUNTIF($N$7:$N$107,B24))</f>
        <v>0</v>
      </c>
      <c r="F24" s="47">
        <f t="shared" si="0"/>
        <v>0</v>
      </c>
      <c r="G24" s="47">
        <f>IF(E24="","",SUM(F15:F24))</f>
        <v>72</v>
      </c>
      <c r="K24" s="56" t="str">
        <f>IF(Data!K22&lt;&gt;"",Data!K22,"")</f>
        <v>Student 18</v>
      </c>
      <c r="L24" s="51">
        <f>IF(Performance!L24&lt;&gt;"",SUM(Performance!L24:P24),"")</f>
        <v>12</v>
      </c>
      <c r="M24" s="47">
        <f>IFERROR(L24/(MAX(Data!$H$27:$H$31)*COUNTA(Data!$H$20:$H$24))*100,"")</f>
        <v>80</v>
      </c>
      <c r="N24" s="51" t="str">
        <f>IFERROR(LOOKUP(M24,$D$15:D$25,$B$15:$B$25),"")</f>
        <v>B-</v>
      </c>
    </row>
    <row r="25" spans="1:14" x14ac:dyDescent="0.3">
      <c r="B25" s="69" t="s">
        <v>121</v>
      </c>
      <c r="C25" s="53"/>
      <c r="D25" s="27">
        <v>92.5</v>
      </c>
      <c r="E25" s="75">
        <f t="array" ref="E25">IF(OR($B25="",$D25=""),"",COUNTIF($N$7:$N$107,B25))</f>
        <v>7</v>
      </c>
      <c r="F25" s="54">
        <f t="shared" si="0"/>
        <v>28.000000000000004</v>
      </c>
      <c r="G25" s="54">
        <f>IF(E25="","",SUM(F15:F25))</f>
        <v>100</v>
      </c>
      <c r="K25" s="56" t="str">
        <f>IF(Data!K23&lt;&gt;"",Data!K23,"")</f>
        <v>Student 19</v>
      </c>
      <c r="L25" s="51">
        <f>IF(Performance!L25&lt;&gt;"",SUM(Performance!L25:P25),"")</f>
        <v>10</v>
      </c>
      <c r="M25" s="47">
        <f>IFERROR(L25/(MAX(Data!$H$27:$H$31)*COUNTA(Data!$H$20:$H$24))*100,"")</f>
        <v>66.666666666666657</v>
      </c>
      <c r="N25" s="51" t="str">
        <f>IFERROR(LOOKUP(M25,$D$15:D$25,$B$15:$B$25),"")</f>
        <v>D</v>
      </c>
    </row>
    <row r="26" spans="1:14" ht="15" thickBot="1" x14ac:dyDescent="0.35">
      <c r="B26" s="17" t="s">
        <v>2</v>
      </c>
      <c r="C26" s="17"/>
      <c r="D26" s="17"/>
      <c r="E26" s="17">
        <f t="array" ref="E26">IF(D$15:E$25="","",SUM(E$15:E$25))</f>
        <v>25</v>
      </c>
      <c r="F26" s="18">
        <f t="array" ref="F26">IF(F$15:F$25="","",SUM(F$15:F$25))</f>
        <v>100</v>
      </c>
      <c r="G26" s="18">
        <f t="array" ref="G26">IF(G$15:G$25="","",MAX(G$15:G$25))</f>
        <v>100</v>
      </c>
      <c r="K26" s="56" t="str">
        <f>IF(Data!K24&lt;&gt;"",Data!K24,"")</f>
        <v>Student 20</v>
      </c>
      <c r="L26" s="51">
        <f>IF(Performance!L26&lt;&gt;"",SUM(Performance!L26:P26),"")</f>
        <v>15</v>
      </c>
      <c r="M26" s="47">
        <f>IFERROR(L26/(MAX(Data!$H$27:$H$31)*COUNTA(Data!$H$20:$H$24))*100,"")</f>
        <v>100</v>
      </c>
      <c r="N26" s="51" t="str">
        <f>IFERROR(LOOKUP(M26,$D$15:D$25,$B$15:$B$25),"")</f>
        <v xml:space="preserve">   A</v>
      </c>
    </row>
    <row r="27" spans="1:14" x14ac:dyDescent="0.3">
      <c r="K27" s="56" t="str">
        <f>IF(Data!K25&lt;&gt;"",Data!K25,"")</f>
        <v>Student 21</v>
      </c>
      <c r="L27" s="51">
        <f>IF(Performance!L27&lt;&gt;"",SUM(Performance!L27:P27),"")</f>
        <v>11</v>
      </c>
      <c r="M27" s="47">
        <f>IFERROR(L27/(MAX(Data!$H$27:$H$31)*COUNTA(Data!$H$20:$H$24))*100,"")</f>
        <v>73.333333333333329</v>
      </c>
      <c r="N27" s="51" t="str">
        <f>IFERROR(LOOKUP(M27,$D$15:D$25,$B$15:$B$25),"")</f>
        <v>C</v>
      </c>
    </row>
    <row r="28" spans="1:14" ht="15.6" x14ac:dyDescent="0.3">
      <c r="B28" s="33" t="s">
        <v>56</v>
      </c>
      <c r="K28" s="56" t="str">
        <f>IF(Data!K26&lt;&gt;"",Data!K26,"")</f>
        <v>Student 22</v>
      </c>
      <c r="L28" s="51">
        <f>IF(Performance!L28&lt;&gt;"",SUM(Performance!L28:P28),"")</f>
        <v>9</v>
      </c>
      <c r="M28" s="47">
        <f>IFERROR(L28/(MAX(Data!$H$27:$H$31)*COUNTA(Data!$H$20:$H$24))*100,"")</f>
        <v>60</v>
      </c>
      <c r="N28" s="51" t="str">
        <f>IFERROR(LOOKUP(M28,$D$15:D$25,$B$15:$B$25),"")</f>
        <v>D</v>
      </c>
    </row>
    <row r="29" spans="1:14" x14ac:dyDescent="0.3">
      <c r="K29" s="56" t="str">
        <f>IF(Data!K27&lt;&gt;"",Data!K27,"")</f>
        <v>Student 23</v>
      </c>
      <c r="L29" s="51">
        <f>IF(Performance!L29&lt;&gt;"",SUM(Performance!L29:P29),"")</f>
        <v>6</v>
      </c>
      <c r="M29" s="47">
        <f>IFERROR(L29/(MAX(Data!$H$27:$H$31)*COUNTA(Data!$H$20:$H$24))*100,"")</f>
        <v>40</v>
      </c>
      <c r="N29" s="51" t="str">
        <f>IFERROR(LOOKUP(M29,$D$15:D$25,$B$15:$B$25),"")</f>
        <v>F</v>
      </c>
    </row>
    <row r="30" spans="1:14" x14ac:dyDescent="0.3">
      <c r="K30" s="56" t="str">
        <f>IF(Data!K28&lt;&gt;"",Data!K28,"")</f>
        <v>Student 24</v>
      </c>
      <c r="L30" s="51">
        <f>IF(Performance!L30&lt;&gt;"",SUM(Performance!L30:P30),"")</f>
        <v>15</v>
      </c>
      <c r="M30" s="47">
        <f>IFERROR(L30/(MAX(Data!$H$27:$H$31)*COUNTA(Data!$H$20:$H$24))*100,"")</f>
        <v>100</v>
      </c>
      <c r="N30" s="51" t="str">
        <f>IFERROR(LOOKUP(M30,$D$15:D$25,$B$15:$B$25),"")</f>
        <v xml:space="preserve">   A</v>
      </c>
    </row>
    <row r="31" spans="1:14" x14ac:dyDescent="0.3">
      <c r="K31" s="56" t="str">
        <f>IF(Data!K29&lt;&gt;"",Data!K29,"")</f>
        <v>Student 25</v>
      </c>
      <c r="L31" s="51">
        <f>IF(Performance!L31&lt;&gt;"",SUM(Performance!L31:P31),"")</f>
        <v>9</v>
      </c>
      <c r="M31" s="47">
        <f>IFERROR(L31/(MAX(Data!$H$27:$H$31)*COUNTA(Data!$H$20:$H$24))*100,"")</f>
        <v>60</v>
      </c>
      <c r="N31" s="51" t="str">
        <f>IFERROR(LOOKUP(M31,$D$15:D$25,$B$15:$B$25),"")</f>
        <v>D</v>
      </c>
    </row>
    <row r="32" spans="1:14" x14ac:dyDescent="0.3">
      <c r="K32" s="56" t="str">
        <f>IF(Data!K30&lt;&gt;"",Data!K30,"")</f>
        <v/>
      </c>
      <c r="L32" s="51" t="str">
        <f>IF(Performance!L32&lt;&gt;"",SUM(Performance!L32:P32),"")</f>
        <v/>
      </c>
      <c r="M32" s="47" t="str">
        <f>IFERROR(L32/(MAX(Data!$H$27:$H$31)*COUNTA(Data!$H$20:$H$24))*100,"")</f>
        <v/>
      </c>
      <c r="N32" s="51" t="str">
        <f>IFERROR(LOOKUP(M32,$D$15:D$25,$B$15:$B$25),"")</f>
        <v/>
      </c>
    </row>
    <row r="33" spans="11:14" x14ac:dyDescent="0.3">
      <c r="K33" s="56" t="str">
        <f>IF(Data!K31&lt;&gt;"",Data!K31,"")</f>
        <v/>
      </c>
      <c r="L33" s="51" t="str">
        <f>IF(Performance!L33&lt;&gt;"",SUM(Performance!L33:P33),"")</f>
        <v/>
      </c>
      <c r="M33" s="47" t="str">
        <f>IFERROR(L33/(MAX(Data!$H$27:$H$31)*COUNTA(Data!$H$20:$H$24))*100,"")</f>
        <v/>
      </c>
      <c r="N33" s="51" t="str">
        <f>IFERROR(LOOKUP(M33,$D$15:D$25,$B$15:$B$25),"")</f>
        <v/>
      </c>
    </row>
    <row r="34" spans="11:14" x14ac:dyDescent="0.3">
      <c r="K34" s="56" t="str">
        <f>IF(Data!K32&lt;&gt;"",Data!K32,"")</f>
        <v/>
      </c>
      <c r="L34" s="51" t="str">
        <f>IF(Performance!L34&lt;&gt;"",SUM(Performance!L34:P34),"")</f>
        <v/>
      </c>
      <c r="M34" s="47" t="str">
        <f>IFERROR(L34/(MAX(Data!$H$27:$H$31)*COUNTA(Data!$H$20:$H$24))*100,"")</f>
        <v/>
      </c>
      <c r="N34" s="51" t="str">
        <f>IFERROR(LOOKUP(M34,$D$15:D$25,$B$15:$B$25),"")</f>
        <v/>
      </c>
    </row>
    <row r="35" spans="11:14" x14ac:dyDescent="0.3">
      <c r="K35" s="56" t="str">
        <f>IF(Data!K33&lt;&gt;"",Data!K33,"")</f>
        <v/>
      </c>
      <c r="L35" s="51" t="str">
        <f>IF(Performance!L35&lt;&gt;"",SUM(Performance!L35:P35),"")</f>
        <v/>
      </c>
      <c r="M35" s="47" t="str">
        <f>IFERROR(L35/(MAX(Data!$H$27:$H$31)*COUNTA(Data!$H$20:$H$24))*100,"")</f>
        <v/>
      </c>
      <c r="N35" s="51" t="str">
        <f>IFERROR(LOOKUP(M35,$D$15:D$25,$B$15:$B$25),"")</f>
        <v/>
      </c>
    </row>
    <row r="36" spans="11:14" x14ac:dyDescent="0.3">
      <c r="K36" s="56" t="str">
        <f>IF(Data!K34&lt;&gt;"",Data!K34,"")</f>
        <v/>
      </c>
      <c r="L36" s="51" t="str">
        <f>IF(Performance!L36&lt;&gt;"",SUM(Performance!L36:P36),"")</f>
        <v/>
      </c>
      <c r="M36" s="47" t="str">
        <f>IFERROR(L36/(MAX(Data!$H$27:$H$31)*COUNTA(Data!$H$20:$H$24))*100,"")</f>
        <v/>
      </c>
      <c r="N36" s="51" t="str">
        <f>IFERROR(LOOKUP(M36,$D$15:D$25,$B$15:$B$25),"")</f>
        <v/>
      </c>
    </row>
    <row r="37" spans="11:14" x14ac:dyDescent="0.3">
      <c r="K37" s="56" t="str">
        <f>IF(Data!K35&lt;&gt;"",Data!K35,"")</f>
        <v/>
      </c>
      <c r="L37" s="51" t="str">
        <f>IF(Performance!L37&lt;&gt;"",SUM(Performance!L37:P37),"")</f>
        <v/>
      </c>
      <c r="M37" s="47" t="str">
        <f>IFERROR(L37/(MAX(Data!$H$27:$H$31)*COUNTA(Data!$H$20:$H$24))*100,"")</f>
        <v/>
      </c>
      <c r="N37" s="51" t="str">
        <f>IFERROR(LOOKUP(M37,$D$15:D$25,$B$15:$B$25),"")</f>
        <v/>
      </c>
    </row>
    <row r="38" spans="11:14" x14ac:dyDescent="0.3">
      <c r="K38" s="56" t="str">
        <f>IF(Data!K36&lt;&gt;"",Data!K36,"")</f>
        <v/>
      </c>
      <c r="L38" s="51" t="str">
        <f>IF(Performance!L38&lt;&gt;"",SUM(Performance!L38:P38),"")</f>
        <v/>
      </c>
      <c r="M38" s="47" t="str">
        <f>IFERROR(L38/(MAX(Data!$H$27:$H$31)*COUNTA(Data!$H$20:$H$24))*100,"")</f>
        <v/>
      </c>
      <c r="N38" s="51" t="str">
        <f>IFERROR(LOOKUP(M38,$D$15:D$25,$B$15:$B$25),"")</f>
        <v/>
      </c>
    </row>
    <row r="39" spans="11:14" x14ac:dyDescent="0.3">
      <c r="K39" s="56" t="str">
        <f>IF(Data!K37&lt;&gt;"",Data!K37,"")</f>
        <v/>
      </c>
      <c r="L39" s="51" t="str">
        <f>IF(Performance!L39&lt;&gt;"",SUM(Performance!L39:P39),"")</f>
        <v/>
      </c>
      <c r="M39" s="47" t="str">
        <f>IFERROR(L39/(MAX(Data!$H$27:$H$31)*COUNTA(Data!$H$20:$H$24))*100,"")</f>
        <v/>
      </c>
      <c r="N39" s="51" t="str">
        <f>IFERROR(LOOKUP(M39,$D$15:D$25,$B$15:$B$25),"")</f>
        <v/>
      </c>
    </row>
    <row r="40" spans="11:14" x14ac:dyDescent="0.3">
      <c r="K40" s="56" t="str">
        <f>IF(Data!K38&lt;&gt;"",Data!K38,"")</f>
        <v/>
      </c>
      <c r="L40" s="51" t="str">
        <f>IF(Performance!L40&lt;&gt;"",SUM(Performance!L40:P40),"")</f>
        <v/>
      </c>
      <c r="M40" s="47" t="str">
        <f>IFERROR(L40/(MAX(Data!$H$27:$H$31)*COUNTA(Data!$H$20:$H$24))*100,"")</f>
        <v/>
      </c>
      <c r="N40" s="51" t="str">
        <f>IFERROR(LOOKUP(M40,$D$15:D$25,$B$15:$B$25),"")</f>
        <v/>
      </c>
    </row>
    <row r="41" spans="11:14" x14ac:dyDescent="0.3">
      <c r="K41" s="56" t="str">
        <f>IF(Data!K39&lt;&gt;"",Data!K39,"")</f>
        <v/>
      </c>
      <c r="L41" s="51" t="str">
        <f>IF(Performance!L41&lt;&gt;"",SUM(Performance!L41:P41),"")</f>
        <v/>
      </c>
      <c r="M41" s="47" t="str">
        <f>IFERROR(L41/(MAX(Data!$H$27:$H$31)*COUNTA(Data!$H$20:$H$24))*100,"")</f>
        <v/>
      </c>
      <c r="N41" s="51" t="str">
        <f>IFERROR(LOOKUP(M41,$D$15:D$25,$B$15:$B$25),"")</f>
        <v/>
      </c>
    </row>
    <row r="42" spans="11:14" x14ac:dyDescent="0.3">
      <c r="K42" s="56" t="str">
        <f>IF(Data!K40&lt;&gt;"",Data!K40,"")</f>
        <v/>
      </c>
      <c r="L42" s="51" t="str">
        <f>IF(Performance!L42&lt;&gt;"",SUM(Performance!L42:P42),"")</f>
        <v/>
      </c>
      <c r="M42" s="47" t="str">
        <f>IFERROR(L42/(MAX(Data!$H$27:$H$31)*COUNTA(Data!$H$20:$H$24))*100,"")</f>
        <v/>
      </c>
      <c r="N42" s="51" t="str">
        <f>IFERROR(LOOKUP(M42,$D$15:D$25,$B$15:$B$25),"")</f>
        <v/>
      </c>
    </row>
    <row r="43" spans="11:14" x14ac:dyDescent="0.3">
      <c r="K43" s="56" t="str">
        <f>IF(Data!K41&lt;&gt;"",Data!K41,"")</f>
        <v/>
      </c>
      <c r="L43" s="51" t="str">
        <f>IF(Performance!L43&lt;&gt;"",SUM(Performance!L43:P43),"")</f>
        <v/>
      </c>
      <c r="M43" s="47" t="str">
        <f>IFERROR(L43/(MAX(Data!$H$27:$H$31)*COUNTA(Data!$H$20:$H$24))*100,"")</f>
        <v/>
      </c>
      <c r="N43" s="51" t="str">
        <f>IFERROR(LOOKUP(M43,$D$15:D$25,$B$15:$B$25),"")</f>
        <v/>
      </c>
    </row>
    <row r="44" spans="11:14" x14ac:dyDescent="0.3">
      <c r="K44" s="56" t="str">
        <f>IF(Data!K42&lt;&gt;"",Data!K42,"")</f>
        <v/>
      </c>
      <c r="L44" s="51" t="str">
        <f>IF(Performance!L44&lt;&gt;"",SUM(Performance!L44:P44),"")</f>
        <v/>
      </c>
      <c r="M44" s="47" t="str">
        <f>IFERROR(L44/(MAX(Data!$H$27:$H$31)*COUNTA(Data!$H$20:$H$24))*100,"")</f>
        <v/>
      </c>
      <c r="N44" s="51" t="str">
        <f>IFERROR(LOOKUP(M44,$D$15:D$25,$B$15:$B$25),"")</f>
        <v/>
      </c>
    </row>
    <row r="45" spans="11:14" x14ac:dyDescent="0.3">
      <c r="K45" s="56" t="str">
        <f>IF(Data!K43&lt;&gt;"",Data!K43,"")</f>
        <v/>
      </c>
      <c r="L45" s="51" t="str">
        <f>IF(Performance!L45&lt;&gt;"",SUM(Performance!L45:P45),"")</f>
        <v/>
      </c>
      <c r="M45" s="47" t="str">
        <f>IFERROR(L45/(MAX(Data!$H$27:$H$31)*COUNTA(Data!$H$20:$H$24))*100,"")</f>
        <v/>
      </c>
      <c r="N45" s="51" t="str">
        <f>IFERROR(LOOKUP(M45,$D$15:D$25,$B$15:$B$25),"")</f>
        <v/>
      </c>
    </row>
    <row r="46" spans="11:14" x14ac:dyDescent="0.3">
      <c r="K46" s="56" t="str">
        <f>IF(Data!K44&lt;&gt;"",Data!K44,"")</f>
        <v/>
      </c>
      <c r="L46" s="51" t="str">
        <f>IF(Performance!L46&lt;&gt;"",SUM(Performance!L46:P46),"")</f>
        <v/>
      </c>
      <c r="M46" s="47" t="str">
        <f>IFERROR(L46/(MAX(Data!$H$27:$H$31)*COUNTA(Data!$H$20:$H$24))*100,"")</f>
        <v/>
      </c>
      <c r="N46" s="51" t="str">
        <f>IFERROR(LOOKUP(M46,$D$15:D$25,$B$15:$B$25),"")</f>
        <v/>
      </c>
    </row>
    <row r="47" spans="11:14" x14ac:dyDescent="0.3">
      <c r="K47" s="56" t="str">
        <f>IF(Data!K45&lt;&gt;"",Data!K45,"")</f>
        <v/>
      </c>
      <c r="L47" s="51" t="str">
        <f>IF(Performance!L47&lt;&gt;"",SUM(Performance!L47:P47),"")</f>
        <v/>
      </c>
      <c r="M47" s="47" t="str">
        <f>IFERROR(L47/(MAX(Data!$H$27:$H$31)*COUNTA(Data!$H$20:$H$24))*100,"")</f>
        <v/>
      </c>
      <c r="N47" s="51" t="str">
        <f>IFERROR(LOOKUP(M47,$D$15:D$25,$B$15:$B$25),"")</f>
        <v/>
      </c>
    </row>
    <row r="48" spans="11:14" x14ac:dyDescent="0.3">
      <c r="K48" s="56" t="str">
        <f>IF(Data!K46&lt;&gt;"",Data!K46,"")</f>
        <v/>
      </c>
      <c r="L48" s="51" t="str">
        <f>IF(Performance!L48&lt;&gt;"",SUM(Performance!L48:P48),"")</f>
        <v/>
      </c>
      <c r="M48" s="47" t="str">
        <f>IFERROR(L48/(MAX(Data!$H$27:$H$31)*COUNTA(Data!$H$20:$H$24))*100,"")</f>
        <v/>
      </c>
      <c r="N48" s="51" t="str">
        <f>IFERROR(LOOKUP(M48,$D$15:D$25,$B$15:$B$25),"")</f>
        <v/>
      </c>
    </row>
    <row r="49" spans="11:14" x14ac:dyDescent="0.3">
      <c r="K49" s="56" t="str">
        <f>IF(Data!K47&lt;&gt;"",Data!K47,"")</f>
        <v/>
      </c>
      <c r="L49" s="51" t="str">
        <f>IF(Performance!L49&lt;&gt;"",SUM(Performance!L49:P49),"")</f>
        <v/>
      </c>
      <c r="M49" s="47" t="str">
        <f>IFERROR(L49/(MAX(Data!$H$27:$H$31)*COUNTA(Data!$H$20:$H$24))*100,"")</f>
        <v/>
      </c>
      <c r="N49" s="51" t="str">
        <f>IFERROR(LOOKUP(M49,$D$15:D$25,$B$15:$B$25),"")</f>
        <v/>
      </c>
    </row>
    <row r="50" spans="11:14" x14ac:dyDescent="0.3">
      <c r="K50" s="56" t="str">
        <f>IF(Data!K48&lt;&gt;"",Data!K48,"")</f>
        <v/>
      </c>
      <c r="L50" s="51" t="str">
        <f>IF(Performance!L50&lt;&gt;"",SUM(Performance!L50:P50),"")</f>
        <v/>
      </c>
      <c r="M50" s="47" t="str">
        <f>IFERROR(L50/(MAX(Data!$H$27:$H$31)*COUNTA(Data!$H$20:$H$24))*100,"")</f>
        <v/>
      </c>
      <c r="N50" s="51" t="str">
        <f>IFERROR(LOOKUP(M50,$D$15:D$25,$B$15:$B$25),"")</f>
        <v/>
      </c>
    </row>
    <row r="51" spans="11:14" x14ac:dyDescent="0.3">
      <c r="K51" s="56" t="str">
        <f>IF(Data!K49&lt;&gt;"",Data!K49,"")</f>
        <v/>
      </c>
      <c r="L51" s="51" t="str">
        <f>IF(Performance!L51&lt;&gt;"",SUM(Performance!L51:P51),"")</f>
        <v/>
      </c>
      <c r="M51" s="47" t="str">
        <f>IFERROR(L51/(MAX(Data!$H$27:$H$31)*COUNTA(Data!$H$20:$H$24))*100,"")</f>
        <v/>
      </c>
      <c r="N51" s="51" t="str">
        <f>IFERROR(LOOKUP(M51,$D$15:D$25,$B$15:$B$25),"")</f>
        <v/>
      </c>
    </row>
    <row r="52" spans="11:14" x14ac:dyDescent="0.3">
      <c r="K52" s="56" t="str">
        <f>IF(Data!K50&lt;&gt;"",Data!K50,"")</f>
        <v/>
      </c>
      <c r="L52" s="51" t="str">
        <f>IF(Performance!L52&lt;&gt;"",SUM(Performance!L52:P52),"")</f>
        <v/>
      </c>
      <c r="M52" s="47" t="str">
        <f>IFERROR(L52/(MAX(Data!$H$27:$H$31)*COUNTA(Data!$H$20:$H$24))*100,"")</f>
        <v/>
      </c>
      <c r="N52" s="51" t="str">
        <f>IFERROR(LOOKUP(M52,$D$15:D$25,$B$15:$B$25),"")</f>
        <v/>
      </c>
    </row>
    <row r="53" spans="11:14" x14ac:dyDescent="0.3">
      <c r="K53" s="56" t="str">
        <f>IF(Data!K51&lt;&gt;"",Data!K51,"")</f>
        <v/>
      </c>
      <c r="L53" s="51" t="str">
        <f>IF(Performance!L53&lt;&gt;"",SUM(Performance!L53:P53),"")</f>
        <v/>
      </c>
      <c r="M53" s="47" t="str">
        <f>IFERROR(L53/(MAX(Data!$H$27:$H$31)*COUNTA(Data!$H$20:$H$24))*100,"")</f>
        <v/>
      </c>
      <c r="N53" s="51" t="str">
        <f>IFERROR(LOOKUP(M53,$D$15:D$25,$B$15:$B$25),"")</f>
        <v/>
      </c>
    </row>
    <row r="54" spans="11:14" x14ac:dyDescent="0.3">
      <c r="K54" s="56" t="str">
        <f>IF(Data!K52&lt;&gt;"",Data!K52,"")</f>
        <v/>
      </c>
      <c r="L54" s="51" t="str">
        <f>IF(Performance!L54&lt;&gt;"",SUM(Performance!L54:P54),"")</f>
        <v/>
      </c>
      <c r="M54" s="47" t="str">
        <f>IFERROR(L54/(MAX(Data!$H$27:$H$31)*COUNTA(Data!$H$20:$H$24))*100,"")</f>
        <v/>
      </c>
      <c r="N54" s="51" t="str">
        <f>IFERROR(LOOKUP(M54,$D$15:D$25,$B$15:$B$25),"")</f>
        <v/>
      </c>
    </row>
    <row r="55" spans="11:14" x14ac:dyDescent="0.3">
      <c r="K55" s="56" t="str">
        <f>IF(Data!K53&lt;&gt;"",Data!K53,"")</f>
        <v/>
      </c>
      <c r="L55" s="51" t="str">
        <f>IF(Performance!L55&lt;&gt;"",SUM(Performance!L55:P55),"")</f>
        <v/>
      </c>
      <c r="M55" s="47" t="str">
        <f>IFERROR(L55/(MAX(Data!$H$27:$H$31)*COUNTA(Data!$H$20:$H$24))*100,"")</f>
        <v/>
      </c>
      <c r="N55" s="51" t="str">
        <f>IFERROR(LOOKUP(M55,$D$15:D$25,$B$15:$B$25),"")</f>
        <v/>
      </c>
    </row>
    <row r="56" spans="11:14" x14ac:dyDescent="0.3">
      <c r="K56" s="56" t="str">
        <f>IF(Data!K54&lt;&gt;"",Data!K54,"")</f>
        <v/>
      </c>
      <c r="L56" s="51" t="str">
        <f>IF(Performance!L56&lt;&gt;"",SUM(Performance!L56:P56),"")</f>
        <v/>
      </c>
      <c r="M56" s="47" t="str">
        <f>IFERROR(L56/(MAX(Data!$H$27:$H$31)*COUNTA(Data!$H$20:$H$24))*100,"")</f>
        <v/>
      </c>
      <c r="N56" s="51" t="str">
        <f>IFERROR(LOOKUP(M56,$D$15:D$25,$B$15:$B$25),"")</f>
        <v/>
      </c>
    </row>
    <row r="57" spans="11:14" x14ac:dyDescent="0.3">
      <c r="K57" s="56" t="str">
        <f>IF(Data!K55&lt;&gt;"",Data!K55,"")</f>
        <v/>
      </c>
      <c r="L57" s="51" t="str">
        <f>IF(Performance!L57&lt;&gt;"",SUM(Performance!L57:P57),"")</f>
        <v/>
      </c>
      <c r="M57" s="47" t="str">
        <f>IFERROR(L57/(MAX(Data!$H$27:$H$31)*COUNTA(Data!$H$20:$H$24))*100,"")</f>
        <v/>
      </c>
      <c r="N57" s="51" t="str">
        <f>IFERROR(LOOKUP(M57,$D$15:D$25,$B$15:$B$25),"")</f>
        <v/>
      </c>
    </row>
    <row r="58" spans="11:14" x14ac:dyDescent="0.3">
      <c r="K58" s="56" t="str">
        <f>IF(Data!K56&lt;&gt;"",Data!K56,"")</f>
        <v/>
      </c>
      <c r="L58" s="51" t="str">
        <f>IF(Performance!L58&lt;&gt;"",SUM(Performance!L58:P58),"")</f>
        <v/>
      </c>
      <c r="M58" s="47" t="str">
        <f>IFERROR(L58/(MAX(Data!$H$27:$H$31)*COUNTA(Data!$H$20:$H$24))*100,"")</f>
        <v/>
      </c>
      <c r="N58" s="51" t="str">
        <f>IFERROR(LOOKUP(M58,$D$15:D$25,$B$15:$B$25),"")</f>
        <v/>
      </c>
    </row>
    <row r="59" spans="11:14" x14ac:dyDescent="0.3">
      <c r="K59" s="56" t="str">
        <f>IF(Data!K57&lt;&gt;"",Data!K57,"")</f>
        <v/>
      </c>
      <c r="L59" s="51" t="str">
        <f>IF(Performance!L59&lt;&gt;"",SUM(Performance!L59:P59),"")</f>
        <v/>
      </c>
      <c r="M59" s="47" t="str">
        <f>IFERROR(L59/(MAX(Data!$H$27:$H$31)*COUNTA(Data!$H$20:$H$24))*100,"")</f>
        <v/>
      </c>
      <c r="N59" s="51" t="str">
        <f>IFERROR(LOOKUP(M59,$D$15:D$25,$B$15:$B$25),"")</f>
        <v/>
      </c>
    </row>
    <row r="60" spans="11:14" x14ac:dyDescent="0.3">
      <c r="K60" s="56" t="str">
        <f>IF(Data!K58&lt;&gt;"",Data!K58,"")</f>
        <v/>
      </c>
      <c r="L60" s="51" t="str">
        <f>IF(Performance!L60&lt;&gt;"",SUM(Performance!L60:P60),"")</f>
        <v/>
      </c>
      <c r="M60" s="47" t="str">
        <f>IFERROR(L60/(MAX(Data!$H$27:$H$31)*COUNTA(Data!$H$20:$H$24))*100,"")</f>
        <v/>
      </c>
      <c r="N60" s="51" t="str">
        <f>IFERROR(LOOKUP(M60,$D$15:D$25,$B$15:$B$25),"")</f>
        <v/>
      </c>
    </row>
    <row r="61" spans="11:14" x14ac:dyDescent="0.3">
      <c r="K61" s="56" t="str">
        <f>IF(Data!K59&lt;&gt;"",Data!K59,"")</f>
        <v/>
      </c>
      <c r="L61" s="51" t="str">
        <f>IF(Performance!L61&lt;&gt;"",SUM(Performance!L61:P61),"")</f>
        <v/>
      </c>
      <c r="M61" s="47" t="str">
        <f>IFERROR(L61/(MAX(Data!$H$27:$H$31)*COUNTA(Data!$H$20:$H$24))*100,"")</f>
        <v/>
      </c>
      <c r="N61" s="51" t="str">
        <f>IFERROR(LOOKUP(M61,$D$15:D$25,$B$15:$B$25),"")</f>
        <v/>
      </c>
    </row>
    <row r="62" spans="11:14" x14ac:dyDescent="0.3">
      <c r="K62" s="56" t="str">
        <f>IF(Data!K60&lt;&gt;"",Data!K60,"")</f>
        <v/>
      </c>
      <c r="L62" s="51" t="str">
        <f>IF(Performance!L62&lt;&gt;"",SUM(Performance!L62:P62),"")</f>
        <v/>
      </c>
      <c r="M62" s="47" t="str">
        <f>IFERROR(L62/(MAX(Data!$H$27:$H$31)*COUNTA(Data!$H$20:$H$24))*100,"")</f>
        <v/>
      </c>
      <c r="N62" s="51" t="str">
        <f>IFERROR(LOOKUP(M62,$D$15:D$25,$B$15:$B$25),"")</f>
        <v/>
      </c>
    </row>
    <row r="63" spans="11:14" x14ac:dyDescent="0.3">
      <c r="K63" s="56" t="str">
        <f>IF(Data!K61&lt;&gt;"",Data!K61,"")</f>
        <v/>
      </c>
      <c r="L63" s="51" t="str">
        <f>IF(Performance!L63&lt;&gt;"",SUM(Performance!L63:P63),"")</f>
        <v/>
      </c>
      <c r="M63" s="47" t="str">
        <f>IFERROR(L63/(MAX(Data!$H$27:$H$31)*COUNTA(Data!$H$20:$H$24))*100,"")</f>
        <v/>
      </c>
      <c r="N63" s="51" t="str">
        <f>IFERROR(LOOKUP(M63,$D$15:D$25,$B$15:$B$25),"")</f>
        <v/>
      </c>
    </row>
    <row r="64" spans="11:14" x14ac:dyDescent="0.3">
      <c r="K64" s="56" t="str">
        <f>IF(Data!K62&lt;&gt;"",Data!K62,"")</f>
        <v/>
      </c>
      <c r="L64" s="51" t="str">
        <f>IF(Performance!L64&lt;&gt;"",SUM(Performance!L64:P64),"")</f>
        <v/>
      </c>
      <c r="M64" s="47" t="str">
        <f>IFERROR(L64/(MAX(Data!$H$27:$H$31)*COUNTA(Data!$H$20:$H$24))*100,"")</f>
        <v/>
      </c>
      <c r="N64" s="51" t="str">
        <f>IFERROR(LOOKUP(M64,$D$15:D$25,$B$15:$B$25),"")</f>
        <v/>
      </c>
    </row>
    <row r="65" spans="11:14" x14ac:dyDescent="0.3">
      <c r="K65" s="56" t="str">
        <f>IF(Data!K63&lt;&gt;"",Data!K63,"")</f>
        <v/>
      </c>
      <c r="L65" s="51" t="str">
        <f>IF(Performance!L65&lt;&gt;"",SUM(Performance!L65:P65),"")</f>
        <v/>
      </c>
      <c r="M65" s="47" t="str">
        <f>IFERROR(L65/(MAX(Data!$H$27:$H$31)*COUNTA(Data!$H$20:$H$24))*100,"")</f>
        <v/>
      </c>
      <c r="N65" s="51" t="str">
        <f>IFERROR(LOOKUP(M65,$D$15:D$25,$B$15:$B$25),"")</f>
        <v/>
      </c>
    </row>
    <row r="66" spans="11:14" x14ac:dyDescent="0.3">
      <c r="K66" s="56" t="str">
        <f>IF(Data!K64&lt;&gt;"",Data!K64,"")</f>
        <v/>
      </c>
      <c r="L66" s="51" t="str">
        <f>IF(Performance!L66&lt;&gt;"",SUM(Performance!L66:P66),"")</f>
        <v/>
      </c>
      <c r="M66" s="47" t="str">
        <f>IFERROR(L66/(MAX(Data!$H$27:$H$31)*COUNTA(Data!$H$20:$H$24))*100,"")</f>
        <v/>
      </c>
      <c r="N66" s="51" t="str">
        <f>IFERROR(LOOKUP(M66,$D$15:D$25,$B$15:$B$25),"")</f>
        <v/>
      </c>
    </row>
    <row r="67" spans="11:14" x14ac:dyDescent="0.3">
      <c r="K67" s="56" t="str">
        <f>IF(Data!K65&lt;&gt;"",Data!K65,"")</f>
        <v/>
      </c>
      <c r="L67" s="51" t="str">
        <f>IF(Performance!L67&lt;&gt;"",SUM(Performance!L67:P67),"")</f>
        <v/>
      </c>
      <c r="M67" s="47" t="str">
        <f>IFERROR(L67/(MAX(Data!$H$27:$H$31)*COUNTA(Data!$H$20:$H$24))*100,"")</f>
        <v/>
      </c>
      <c r="N67" s="51" t="str">
        <f>IFERROR(LOOKUP(M67,$D$15:D$25,$B$15:$B$25),"")</f>
        <v/>
      </c>
    </row>
    <row r="68" spans="11:14" x14ac:dyDescent="0.3">
      <c r="K68" s="56" t="str">
        <f>IF(Data!K66&lt;&gt;"",Data!K66,"")</f>
        <v/>
      </c>
      <c r="L68" s="51" t="str">
        <f>IF(Performance!L68&lt;&gt;"",SUM(Performance!L68:P68),"")</f>
        <v/>
      </c>
      <c r="M68" s="47" t="str">
        <f>IFERROR(L68/(MAX(Data!$H$27:$H$31)*COUNTA(Data!$H$20:$H$24))*100,"")</f>
        <v/>
      </c>
      <c r="N68" s="51" t="str">
        <f>IFERROR(LOOKUP(M68,$D$15:D$25,$B$15:$B$25),"")</f>
        <v/>
      </c>
    </row>
    <row r="69" spans="11:14" x14ac:dyDescent="0.3">
      <c r="K69" s="56" t="str">
        <f>IF(Data!K67&lt;&gt;"",Data!K67,"")</f>
        <v/>
      </c>
      <c r="L69" s="51" t="str">
        <f>IF(Performance!L69&lt;&gt;"",SUM(Performance!L69:P69),"")</f>
        <v/>
      </c>
      <c r="M69" s="47" t="str">
        <f>IFERROR(L69/(MAX(Data!$H$27:$H$31)*COUNTA(Data!$H$20:$H$24))*100,"")</f>
        <v/>
      </c>
      <c r="N69" s="51" t="str">
        <f>IFERROR(LOOKUP(M69,$D$15:D$25,$B$15:$B$25),"")</f>
        <v/>
      </c>
    </row>
    <row r="70" spans="11:14" x14ac:dyDescent="0.3">
      <c r="K70" s="56" t="str">
        <f>IF(Data!K68&lt;&gt;"",Data!K68,"")</f>
        <v/>
      </c>
      <c r="L70" s="51" t="str">
        <f>IF(Performance!L70&lt;&gt;"",SUM(Performance!L70:P70),"")</f>
        <v/>
      </c>
      <c r="M70" s="47" t="str">
        <f>IFERROR(L70/(MAX(Data!$H$27:$H$31)*COUNTA(Data!$H$20:$H$24))*100,"")</f>
        <v/>
      </c>
      <c r="N70" s="51" t="str">
        <f>IFERROR(LOOKUP(M70,$D$15:D$25,$B$15:$B$25),"")</f>
        <v/>
      </c>
    </row>
    <row r="71" spans="11:14" x14ac:dyDescent="0.3">
      <c r="K71" s="56" t="str">
        <f>IF(Data!K69&lt;&gt;"",Data!K69,"")</f>
        <v/>
      </c>
      <c r="L71" s="51" t="str">
        <f>IF(Performance!L71&lt;&gt;"",SUM(Performance!L71:P71),"")</f>
        <v/>
      </c>
      <c r="M71" s="47" t="str">
        <f>IFERROR(L71/(MAX(Data!$H$27:$H$31)*COUNTA(Data!$H$20:$H$24))*100,"")</f>
        <v/>
      </c>
      <c r="N71" s="51" t="str">
        <f>IFERROR(LOOKUP(M71,$D$15:D$25,$B$15:$B$25),"")</f>
        <v/>
      </c>
    </row>
    <row r="72" spans="11:14" x14ac:dyDescent="0.3">
      <c r="K72" s="56" t="str">
        <f>IF(Data!K70&lt;&gt;"",Data!K70,"")</f>
        <v/>
      </c>
      <c r="L72" s="51" t="str">
        <f>IF(Performance!L72&lt;&gt;"",SUM(Performance!L72:P72),"")</f>
        <v/>
      </c>
      <c r="M72" s="47" t="str">
        <f>IFERROR(L72/(MAX(Data!$H$27:$H$31)*COUNTA(Data!$H$20:$H$24))*100,"")</f>
        <v/>
      </c>
      <c r="N72" s="51" t="str">
        <f>IFERROR(LOOKUP(M72,$D$15:D$25,$B$15:$B$25),"")</f>
        <v/>
      </c>
    </row>
    <row r="73" spans="11:14" x14ac:dyDescent="0.3">
      <c r="K73" s="56" t="str">
        <f>IF(Data!K71&lt;&gt;"",Data!K71,"")</f>
        <v/>
      </c>
      <c r="L73" s="51" t="str">
        <f>IF(Performance!L73&lt;&gt;"",SUM(Performance!L73:P73),"")</f>
        <v/>
      </c>
      <c r="M73" s="47" t="str">
        <f>IFERROR(L73/(MAX(Data!$H$27:$H$31)*COUNTA(Data!$H$20:$H$24))*100,"")</f>
        <v/>
      </c>
      <c r="N73" s="51" t="str">
        <f>IFERROR(LOOKUP(M73,$D$15:D$25,$B$15:$B$25),"")</f>
        <v/>
      </c>
    </row>
    <row r="74" spans="11:14" x14ac:dyDescent="0.3">
      <c r="K74" s="56" t="str">
        <f>IF(Data!K72&lt;&gt;"",Data!K72,"")</f>
        <v/>
      </c>
      <c r="L74" s="51" t="str">
        <f>IF(Performance!L74&lt;&gt;"",SUM(Performance!L74:P74),"")</f>
        <v/>
      </c>
      <c r="M74" s="47" t="str">
        <f>IFERROR(L74/(MAX(Data!$H$27:$H$31)*COUNTA(Data!$H$20:$H$24))*100,"")</f>
        <v/>
      </c>
      <c r="N74" s="51" t="str">
        <f>IFERROR(LOOKUP(M74,$D$15:D$25,$B$15:$B$25),"")</f>
        <v/>
      </c>
    </row>
    <row r="75" spans="11:14" x14ac:dyDescent="0.3">
      <c r="K75" s="56" t="str">
        <f>IF(Data!K73&lt;&gt;"",Data!K73,"")</f>
        <v/>
      </c>
      <c r="L75" s="51" t="str">
        <f>IF(Performance!L75&lt;&gt;"",SUM(Performance!L75:P75),"")</f>
        <v/>
      </c>
      <c r="M75" s="47" t="str">
        <f>IFERROR(L75/(MAX(Data!$H$27:$H$31)*COUNTA(Data!$H$20:$H$24))*100,"")</f>
        <v/>
      </c>
      <c r="N75" s="51" t="str">
        <f>IFERROR(LOOKUP(M75,$D$15:D$25,$B$15:$B$25),"")</f>
        <v/>
      </c>
    </row>
    <row r="76" spans="11:14" x14ac:dyDescent="0.3">
      <c r="K76" s="56" t="str">
        <f>IF(Data!K74&lt;&gt;"",Data!K74,"")</f>
        <v/>
      </c>
      <c r="L76" s="51" t="str">
        <f>IF(Performance!L76&lt;&gt;"",SUM(Performance!L76:P76),"")</f>
        <v/>
      </c>
      <c r="M76" s="47" t="str">
        <f>IFERROR(L76/(MAX(Data!$H$27:$H$31)*COUNTA(Data!$H$20:$H$24))*100,"")</f>
        <v/>
      </c>
      <c r="N76" s="51" t="str">
        <f>IFERROR(LOOKUP(M76,$D$15:D$25,$B$15:$B$25),"")</f>
        <v/>
      </c>
    </row>
    <row r="77" spans="11:14" x14ac:dyDescent="0.3">
      <c r="K77" s="56" t="str">
        <f>IF(Data!K75&lt;&gt;"",Data!K75,"")</f>
        <v/>
      </c>
      <c r="L77" s="51" t="str">
        <f>IF(Performance!L77&lt;&gt;"",SUM(Performance!L77:P77),"")</f>
        <v/>
      </c>
      <c r="M77" s="47" t="str">
        <f>IFERROR(L77/(MAX(Data!$H$27:$H$31)*COUNTA(Data!$H$20:$H$24))*100,"")</f>
        <v/>
      </c>
      <c r="N77" s="51" t="str">
        <f>IFERROR(LOOKUP(M77,$D$15:D$25,$B$15:$B$25),"")</f>
        <v/>
      </c>
    </row>
    <row r="78" spans="11:14" x14ac:dyDescent="0.3">
      <c r="K78" s="56" t="str">
        <f>IF(Data!K76&lt;&gt;"",Data!K76,"")</f>
        <v/>
      </c>
      <c r="L78" s="51" t="str">
        <f>IF(Performance!L78&lt;&gt;"",SUM(Performance!L78:P78),"")</f>
        <v/>
      </c>
      <c r="M78" s="47" t="str">
        <f>IFERROR(L78/(MAX(Data!$H$27:$H$31)*COUNTA(Data!$H$20:$H$24))*100,"")</f>
        <v/>
      </c>
      <c r="N78" s="51" t="str">
        <f>IFERROR(LOOKUP(M78,$D$15:D$25,$B$15:$B$25),"")</f>
        <v/>
      </c>
    </row>
    <row r="79" spans="11:14" x14ac:dyDescent="0.3">
      <c r="K79" s="56" t="str">
        <f>IF(Data!K77&lt;&gt;"",Data!K77,"")</f>
        <v/>
      </c>
      <c r="L79" s="51" t="str">
        <f>IF(Performance!L79&lt;&gt;"",SUM(Performance!L79:P79),"")</f>
        <v/>
      </c>
      <c r="M79" s="47" t="str">
        <f>IFERROR(L79/(MAX(Data!$H$27:$H$31)*COUNTA(Data!$H$20:$H$24))*100,"")</f>
        <v/>
      </c>
      <c r="N79" s="51" t="str">
        <f>IFERROR(LOOKUP(M79,$D$15:D$25,$B$15:$B$25),"")</f>
        <v/>
      </c>
    </row>
    <row r="80" spans="11:14" x14ac:dyDescent="0.3">
      <c r="K80" s="56" t="str">
        <f>IF(Data!K78&lt;&gt;"",Data!K78,"")</f>
        <v/>
      </c>
      <c r="L80" s="51" t="str">
        <f>IF(Performance!L80&lt;&gt;"",SUM(Performance!L80:P80),"")</f>
        <v/>
      </c>
      <c r="M80" s="47" t="str">
        <f>IFERROR(L80/(MAX(Data!$H$27:$H$31)*COUNTA(Data!$H$20:$H$24))*100,"")</f>
        <v/>
      </c>
      <c r="N80" s="51" t="str">
        <f>IFERROR(LOOKUP(M80,$D$15:D$25,$B$15:$B$25),"")</f>
        <v/>
      </c>
    </row>
    <row r="81" spans="11:14" x14ac:dyDescent="0.3">
      <c r="K81" s="56" t="str">
        <f>IF(Data!K79&lt;&gt;"",Data!K79,"")</f>
        <v/>
      </c>
      <c r="L81" s="51" t="str">
        <f>IF(Performance!L81&lt;&gt;"",SUM(Performance!L81:P81),"")</f>
        <v/>
      </c>
      <c r="M81" s="47" t="str">
        <f>IFERROR(L81/(MAX(Data!$H$27:$H$31)*COUNTA(Data!$H$20:$H$24))*100,"")</f>
        <v/>
      </c>
      <c r="N81" s="51" t="str">
        <f>IFERROR(LOOKUP(M81,$D$15:D$25,$B$15:$B$25),"")</f>
        <v/>
      </c>
    </row>
    <row r="82" spans="11:14" x14ac:dyDescent="0.3">
      <c r="K82" s="56" t="str">
        <f>IF(Data!K80&lt;&gt;"",Data!K80,"")</f>
        <v/>
      </c>
      <c r="L82" s="51" t="str">
        <f>IF(Performance!L82&lt;&gt;"",SUM(Performance!L82:P82),"")</f>
        <v/>
      </c>
      <c r="M82" s="47" t="str">
        <f>IFERROR(L82/(MAX(Data!$H$27:$H$31)*COUNTA(Data!$H$20:$H$24))*100,"")</f>
        <v/>
      </c>
      <c r="N82" s="51" t="str">
        <f>IFERROR(LOOKUP(M82,$D$15:D$25,$B$15:$B$25),"")</f>
        <v/>
      </c>
    </row>
    <row r="83" spans="11:14" x14ac:dyDescent="0.3">
      <c r="K83" s="56" t="str">
        <f>IF(Data!K81&lt;&gt;"",Data!K81,"")</f>
        <v/>
      </c>
      <c r="L83" s="51" t="str">
        <f>IF(Performance!L83&lt;&gt;"",SUM(Performance!L83:P83),"")</f>
        <v/>
      </c>
      <c r="M83" s="47" t="str">
        <f>IFERROR(L83/(MAX(Data!$H$27:$H$31)*COUNTA(Data!$H$20:$H$24))*100,"")</f>
        <v/>
      </c>
      <c r="N83" s="51" t="str">
        <f>IFERROR(LOOKUP(M83,$D$15:D$25,$B$15:$B$25),"")</f>
        <v/>
      </c>
    </row>
    <row r="84" spans="11:14" x14ac:dyDescent="0.3">
      <c r="K84" s="56" t="str">
        <f>IF(Data!K82&lt;&gt;"",Data!K82,"")</f>
        <v/>
      </c>
      <c r="L84" s="51" t="str">
        <f>IF(Performance!L84&lt;&gt;"",SUM(Performance!L84:P84),"")</f>
        <v/>
      </c>
      <c r="M84" s="47" t="str">
        <f>IFERROR(L84/(MAX(Data!$H$27:$H$31)*COUNTA(Data!$H$20:$H$24))*100,"")</f>
        <v/>
      </c>
      <c r="N84" s="51" t="str">
        <f>IFERROR(LOOKUP(M84,$D$15:D$25,$B$15:$B$25),"")</f>
        <v/>
      </c>
    </row>
    <row r="85" spans="11:14" x14ac:dyDescent="0.3">
      <c r="K85" s="56" t="str">
        <f>IF(Data!K83&lt;&gt;"",Data!K83,"")</f>
        <v/>
      </c>
      <c r="L85" s="51" t="str">
        <f>IF(Performance!L85&lt;&gt;"",SUM(Performance!L85:P85),"")</f>
        <v/>
      </c>
      <c r="M85" s="47" t="str">
        <f>IFERROR(L85/(MAX(Data!$H$27:$H$31)*COUNTA(Data!$H$20:$H$24))*100,"")</f>
        <v/>
      </c>
      <c r="N85" s="51" t="str">
        <f>IFERROR(LOOKUP(M85,$D$15:D$25,$B$15:$B$25),"")</f>
        <v/>
      </c>
    </row>
    <row r="86" spans="11:14" x14ac:dyDescent="0.3">
      <c r="K86" s="56" t="str">
        <f>IF(Data!K84&lt;&gt;"",Data!K84,"")</f>
        <v/>
      </c>
      <c r="L86" s="51" t="str">
        <f>IF(Performance!L86&lt;&gt;"",SUM(Performance!L86:P86),"")</f>
        <v/>
      </c>
      <c r="M86" s="47" t="str">
        <f>IFERROR(L86/(MAX(Data!$H$27:$H$31)*COUNTA(Data!$H$20:$H$24))*100,"")</f>
        <v/>
      </c>
      <c r="N86" s="51" t="str">
        <f>IFERROR(LOOKUP(M86,$D$15:D$25,$B$15:$B$25),"")</f>
        <v/>
      </c>
    </row>
    <row r="87" spans="11:14" x14ac:dyDescent="0.3">
      <c r="K87" s="56" t="str">
        <f>IF(Data!K85&lt;&gt;"",Data!K85,"")</f>
        <v/>
      </c>
      <c r="L87" s="51" t="str">
        <f>IF(Performance!L87&lt;&gt;"",SUM(Performance!L87:P87),"")</f>
        <v/>
      </c>
      <c r="M87" s="47" t="str">
        <f>IFERROR(L87/(MAX(Data!$H$27:$H$31)*COUNTA(Data!$H$20:$H$24))*100,"")</f>
        <v/>
      </c>
      <c r="N87" s="51" t="str">
        <f>IFERROR(LOOKUP(M87,$D$15:D$25,$B$15:$B$25),"")</f>
        <v/>
      </c>
    </row>
    <row r="88" spans="11:14" x14ac:dyDescent="0.3">
      <c r="K88" s="56" t="str">
        <f>IF(Data!K86&lt;&gt;"",Data!K86,"")</f>
        <v/>
      </c>
      <c r="L88" s="51" t="str">
        <f>IF(Performance!L88&lt;&gt;"",SUM(Performance!L88:P88),"")</f>
        <v/>
      </c>
      <c r="M88" s="47" t="str">
        <f>IFERROR(L88/(MAX(Data!$H$27:$H$31)*COUNTA(Data!$H$20:$H$24))*100,"")</f>
        <v/>
      </c>
      <c r="N88" s="51" t="str">
        <f>IFERROR(LOOKUP(M88,$D$15:D$25,$B$15:$B$25),"")</f>
        <v/>
      </c>
    </row>
    <row r="89" spans="11:14" x14ac:dyDescent="0.3">
      <c r="K89" s="56" t="str">
        <f>IF(Data!K87&lt;&gt;"",Data!K87,"")</f>
        <v/>
      </c>
      <c r="L89" s="51" t="str">
        <f>IF(Performance!L89&lt;&gt;"",SUM(Performance!L89:P89),"")</f>
        <v/>
      </c>
      <c r="M89" s="47" t="str">
        <f>IFERROR(L89/(MAX(Data!$H$27:$H$31)*COUNTA(Data!$H$20:$H$24))*100,"")</f>
        <v/>
      </c>
      <c r="N89" s="51" t="str">
        <f>IFERROR(LOOKUP(M89,$D$15:D$25,$B$15:$B$25),"")</f>
        <v/>
      </c>
    </row>
    <row r="90" spans="11:14" x14ac:dyDescent="0.3">
      <c r="K90" s="56" t="str">
        <f>IF(Data!K88&lt;&gt;"",Data!K88,"")</f>
        <v/>
      </c>
      <c r="L90" s="51" t="str">
        <f>IF(Performance!L90&lt;&gt;"",SUM(Performance!L90:P90),"")</f>
        <v/>
      </c>
      <c r="M90" s="47" t="str">
        <f>IFERROR(L90/(MAX(Data!$H$27:$H$31)*COUNTA(Data!$H$20:$H$24))*100,"")</f>
        <v/>
      </c>
      <c r="N90" s="51" t="str">
        <f>IFERROR(LOOKUP(M90,$D$15:D$25,$B$15:$B$25),"")</f>
        <v/>
      </c>
    </row>
    <row r="91" spans="11:14" x14ac:dyDescent="0.3">
      <c r="K91" s="56" t="str">
        <f>IF(Data!K89&lt;&gt;"",Data!K89,"")</f>
        <v/>
      </c>
      <c r="L91" s="51" t="str">
        <f>IF(Performance!L91&lt;&gt;"",SUM(Performance!L91:P91),"")</f>
        <v/>
      </c>
      <c r="M91" s="47" t="str">
        <f>IFERROR(L91/(MAX(Data!$H$27:$H$31)*COUNTA(Data!$H$20:$H$24))*100,"")</f>
        <v/>
      </c>
      <c r="N91" s="51" t="str">
        <f>IFERROR(LOOKUP(M91,$D$15:D$25,$B$15:$B$25),"")</f>
        <v/>
      </c>
    </row>
    <row r="92" spans="11:14" x14ac:dyDescent="0.3">
      <c r="K92" s="56" t="str">
        <f>IF(Data!K90&lt;&gt;"",Data!K90,"")</f>
        <v/>
      </c>
      <c r="L92" s="51" t="str">
        <f>IF(Performance!L92&lt;&gt;"",SUM(Performance!L92:P92),"")</f>
        <v/>
      </c>
      <c r="M92" s="47" t="str">
        <f>IFERROR(L92/(MAX(Data!$H$27:$H$31)*COUNTA(Data!$H$20:$H$24))*100,"")</f>
        <v/>
      </c>
      <c r="N92" s="51" t="str">
        <f>IFERROR(LOOKUP(M92,$D$15:D$25,$B$15:$B$25),"")</f>
        <v/>
      </c>
    </row>
    <row r="93" spans="11:14" x14ac:dyDescent="0.3">
      <c r="K93" s="56" t="str">
        <f>IF(Data!K91&lt;&gt;"",Data!K91,"")</f>
        <v/>
      </c>
      <c r="L93" s="51" t="str">
        <f>IF(Performance!L93&lt;&gt;"",SUM(Performance!L93:P93),"")</f>
        <v/>
      </c>
      <c r="M93" s="47" t="str">
        <f>IFERROR(L93/(MAX(Data!$H$27:$H$31)*COUNTA(Data!$H$20:$H$24))*100,"")</f>
        <v/>
      </c>
      <c r="N93" s="51" t="str">
        <f>IFERROR(LOOKUP(M93,$D$15:D$25,$B$15:$B$25),"")</f>
        <v/>
      </c>
    </row>
    <row r="94" spans="11:14" x14ac:dyDescent="0.3">
      <c r="K94" s="56" t="str">
        <f>IF(Data!K92&lt;&gt;"",Data!K92,"")</f>
        <v/>
      </c>
      <c r="L94" s="51" t="str">
        <f>IF(Performance!L94&lt;&gt;"",SUM(Performance!L94:P94),"")</f>
        <v/>
      </c>
      <c r="M94" s="47" t="str">
        <f>IFERROR(L94/(MAX(Data!$H$27:$H$31)*COUNTA(Data!$H$20:$H$24))*100,"")</f>
        <v/>
      </c>
      <c r="N94" s="51" t="str">
        <f>IFERROR(LOOKUP(M94,$D$15:D$25,$B$15:$B$25),"")</f>
        <v/>
      </c>
    </row>
    <row r="95" spans="11:14" x14ac:dyDescent="0.3">
      <c r="K95" s="56" t="str">
        <f>IF(Data!K93&lt;&gt;"",Data!K93,"")</f>
        <v/>
      </c>
      <c r="L95" s="51" t="str">
        <f>IF(Performance!L95&lt;&gt;"",SUM(Performance!L95:P95),"")</f>
        <v/>
      </c>
      <c r="M95" s="47" t="str">
        <f>IFERROR(L95/(MAX(Data!$H$27:$H$31)*COUNTA(Data!$H$20:$H$24))*100,"")</f>
        <v/>
      </c>
      <c r="N95" s="51" t="str">
        <f>IFERROR(LOOKUP(M95,$D$15:D$25,$B$15:$B$25),"")</f>
        <v/>
      </c>
    </row>
    <row r="96" spans="11:14" x14ac:dyDescent="0.3">
      <c r="K96" s="56" t="str">
        <f>IF(Data!K94&lt;&gt;"",Data!K94,"")</f>
        <v/>
      </c>
      <c r="L96" s="51" t="str">
        <f>IF(Performance!L96&lt;&gt;"",SUM(Performance!L96:P96),"")</f>
        <v/>
      </c>
      <c r="M96" s="47" t="str">
        <f>IFERROR(L96/(MAX(Data!$H$27:$H$31)*COUNTA(Data!$H$20:$H$24))*100,"")</f>
        <v/>
      </c>
      <c r="N96" s="51" t="str">
        <f>IFERROR(LOOKUP(M96,$D$15:D$25,$B$15:$B$25),"")</f>
        <v/>
      </c>
    </row>
    <row r="97" spans="11:14" x14ac:dyDescent="0.3">
      <c r="K97" s="56" t="str">
        <f>IF(Data!K95&lt;&gt;"",Data!K95,"")</f>
        <v/>
      </c>
      <c r="L97" s="51" t="str">
        <f>IF(Performance!L97&lt;&gt;"",SUM(Performance!L97:P97),"")</f>
        <v/>
      </c>
      <c r="M97" s="47" t="str">
        <f>IFERROR(L97/(MAX(Data!$H$27:$H$31)*COUNTA(Data!$H$20:$H$24))*100,"")</f>
        <v/>
      </c>
      <c r="N97" s="51" t="str">
        <f>IFERROR(LOOKUP(M97,$D$15:D$25,$B$15:$B$25),"")</f>
        <v/>
      </c>
    </row>
    <row r="98" spans="11:14" x14ac:dyDescent="0.3">
      <c r="K98" s="56" t="str">
        <f>IF(Data!K96&lt;&gt;"",Data!K96,"")</f>
        <v/>
      </c>
      <c r="L98" s="51" t="str">
        <f>IF(Performance!L98&lt;&gt;"",SUM(Performance!L98:P98),"")</f>
        <v/>
      </c>
      <c r="M98" s="47" t="str">
        <f>IFERROR(L98/(MAX(Data!$H$27:$H$31)*COUNTA(Data!$H$20:$H$24))*100,"")</f>
        <v/>
      </c>
      <c r="N98" s="51" t="str">
        <f>IFERROR(LOOKUP(M98,$D$15:D$25,$B$15:$B$25),"")</f>
        <v/>
      </c>
    </row>
    <row r="99" spans="11:14" x14ac:dyDescent="0.3">
      <c r="K99" s="56" t="str">
        <f>IF(Data!K97&lt;&gt;"",Data!K97,"")</f>
        <v/>
      </c>
      <c r="L99" s="51" t="str">
        <f>IF(Performance!L99&lt;&gt;"",SUM(Performance!L99:P99),"")</f>
        <v/>
      </c>
      <c r="M99" s="47" t="str">
        <f>IFERROR(L99/(MAX(Data!$H$27:$H$31)*COUNTA(Data!$H$20:$H$24))*100,"")</f>
        <v/>
      </c>
      <c r="N99" s="51" t="str">
        <f>IFERROR(LOOKUP(M99,$D$15:D$25,$B$15:$B$25),"")</f>
        <v/>
      </c>
    </row>
    <row r="100" spans="11:14" x14ac:dyDescent="0.3">
      <c r="K100" s="56" t="str">
        <f>IF(Data!K98&lt;&gt;"",Data!K98,"")</f>
        <v/>
      </c>
      <c r="L100" s="51" t="str">
        <f>IF(Performance!L100&lt;&gt;"",SUM(Performance!L100:P100),"")</f>
        <v/>
      </c>
      <c r="M100" s="47" t="str">
        <f>IFERROR(L100/(MAX(Data!$H$27:$H$31)*COUNTA(Data!$H$20:$H$24))*100,"")</f>
        <v/>
      </c>
      <c r="N100" s="51" t="str">
        <f>IFERROR(LOOKUP(M100,$D$15:D$25,$B$15:$B$25),"")</f>
        <v/>
      </c>
    </row>
    <row r="101" spans="11:14" ht="15" thickBot="1" x14ac:dyDescent="0.35">
      <c r="K101" s="57" t="str">
        <f>IF(Data!K99&lt;&gt;"",Data!K99,"")</f>
        <v/>
      </c>
      <c r="L101" s="67" t="str">
        <f>IF(Performance!L101&lt;&gt;"",SUM(Performance!L101:P101),"")</f>
        <v/>
      </c>
      <c r="M101" s="49" t="str">
        <f>IFERROR(L101/(MAX(Data!$H$27:$H$31)*COUNTA(Data!$H$20:$H$24))*100,"")</f>
        <v/>
      </c>
      <c r="N101" s="67" t="str">
        <f>IFERROR(LOOKUP(M101,$D$15:D$25,$B$15:$B$25),"")</f>
        <v/>
      </c>
    </row>
    <row r="102" spans="11:14" x14ac:dyDescent="0.3">
      <c r="K102" s="2"/>
      <c r="M102" s="34"/>
    </row>
    <row r="103" spans="11:14" x14ac:dyDescent="0.3">
      <c r="K103" s="2"/>
      <c r="M103" s="34"/>
    </row>
    <row r="104" spans="11:14" x14ac:dyDescent="0.3">
      <c r="K104" s="2"/>
      <c r="M104" s="34"/>
    </row>
    <row r="105" spans="11:14" x14ac:dyDescent="0.3">
      <c r="K105" s="2"/>
      <c r="M105" s="34"/>
    </row>
    <row r="106" spans="11:14" x14ac:dyDescent="0.3">
      <c r="K106" s="2"/>
      <c r="M106" s="34"/>
    </row>
    <row r="107" spans="11:14" x14ac:dyDescent="0.3">
      <c r="K107" s="2"/>
      <c r="M107" s="34"/>
    </row>
  </sheetData>
  <sheetProtection sheet="1" selectLockedCells="1"/>
  <mergeCells count="2">
    <mergeCell ref="B2:H2"/>
    <mergeCell ref="K2:P2"/>
  </mergeCells>
  <pageMargins left="0.7" right="0.7" top="0.75" bottom="0.75" header="0.3" footer="0.3"/>
  <pageSetup orientation="portrait" r:id="rId1"/>
  <headerFooter>
    <oddHeader>&amp;LGREAT: Grading and Embedded Assessment Tool&amp;RDesign: Single Factor, Within-Subjects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Performance</vt:lpstr>
      <vt:lpstr>Assessment</vt:lpstr>
      <vt:lpstr>Grading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GREAT - Grading and Embedded Assessment Tool</dc:title>
  <dc:subject>Teaching and Learning</dc:subject>
  <dc:creator>Craig A. Wendorf</dc:creator>
  <cp:keywords>embedded assessment, rubric</cp:keywords>
  <cp:lastModifiedBy>Wendorf, Craig</cp:lastModifiedBy>
  <cp:lastPrinted>2023-03-29T09:03:26Z</cp:lastPrinted>
  <dcterms:created xsi:type="dcterms:W3CDTF">2012-11-03T11:38:17Z</dcterms:created>
  <dcterms:modified xsi:type="dcterms:W3CDTF">2025-01-05T15:13:08Z</dcterms:modified>
</cp:coreProperties>
</file>